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/>
  <mc:AlternateContent xmlns:mc="http://schemas.openxmlformats.org/markup-compatibility/2006">
    <mc:Choice Requires="x15">
      <x15ac:absPath xmlns:x15ac="http://schemas.microsoft.com/office/spreadsheetml/2010/11/ac" url="C:\Users\aflqld\Desktop\SPPM\Junior Bridging Programs\Club Tools\"/>
    </mc:Choice>
  </mc:AlternateContent>
  <bookViews>
    <workbookView xWindow="0" yWindow="0" windowWidth="24000" windowHeight="9930" activeTab="7"/>
  </bookViews>
  <sheets>
    <sheet name="HOW TO" sheetId="1" r:id="rId1"/>
    <sheet name="4 Teams" sheetId="2" r:id="rId2"/>
    <sheet name="6 Teams" sheetId="3" r:id="rId3"/>
    <sheet name="8 Teams" sheetId="4" r:id="rId4"/>
    <sheet name="10 Teams" sheetId="5" r:id="rId5"/>
    <sheet name="12 Teams" sheetId="6" r:id="rId6"/>
    <sheet name="14 Teams" sheetId="13" r:id="rId7"/>
    <sheet name="16 Teams" sheetId="14" r:id="rId8"/>
  </sheets>
  <definedNames>
    <definedName name="NUMBERS">'4 Teams'!$A$2:$A$7</definedName>
    <definedName name="_xlnm.Print_Area" localSheetId="4">'10 Teams'!$D$1:$J$107</definedName>
    <definedName name="_xlnm.Print_Area" localSheetId="5">'12 Teams'!$D$1:$J$123</definedName>
    <definedName name="_xlnm.Print_Area" localSheetId="6">'14 Teams'!$D$1:$J$140</definedName>
    <definedName name="_xlnm.Print_Area" localSheetId="7">'16 Teams'!$D$1:$J$157</definedName>
    <definedName name="_xlnm.Print_Area" localSheetId="1">'4 Teams'!$D$1:$J$56</definedName>
    <definedName name="_xlnm.Print_Area" localSheetId="2">'6 Teams'!$D$1:$J$73</definedName>
    <definedName name="_xlnm.Print_Area" localSheetId="3">'8 Teams'!$D$1:$J$90</definedName>
    <definedName name="TEAMS">'4 Teams'!$B$2:$B$7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3" i="4" l="1"/>
  <c r="D64" i="4"/>
  <c r="D65" i="4"/>
  <c r="D62" i="4"/>
  <c r="D74" i="5"/>
  <c r="D75" i="5"/>
  <c r="D76" i="5"/>
  <c r="D77" i="5"/>
  <c r="D73" i="5"/>
  <c r="D84" i="6"/>
  <c r="D85" i="6"/>
  <c r="D86" i="6"/>
  <c r="D87" i="6"/>
  <c r="D88" i="6"/>
  <c r="D83" i="6"/>
  <c r="D106" i="13"/>
  <c r="D95" i="13"/>
  <c r="D96" i="13"/>
  <c r="D97" i="13"/>
  <c r="D98" i="13"/>
  <c r="D99" i="13"/>
  <c r="D100" i="13"/>
  <c r="D94" i="13"/>
  <c r="D106" i="14" l="1"/>
  <c r="D107" i="14"/>
  <c r="D108" i="14"/>
  <c r="D109" i="14"/>
  <c r="D110" i="14"/>
  <c r="D111" i="14"/>
  <c r="D112" i="14"/>
  <c r="D105" i="14"/>
  <c r="F15" i="3"/>
  <c r="F5" i="2"/>
  <c r="F40" i="2"/>
  <c r="H39" i="2"/>
  <c r="D53" i="3"/>
  <c r="D52" i="3"/>
  <c r="D51" i="3"/>
  <c r="D52" i="2"/>
  <c r="D49" i="2"/>
  <c r="D46" i="2"/>
  <c r="D43" i="2"/>
  <c r="D41" i="2"/>
  <c r="D40" i="2"/>
  <c r="D39" i="2"/>
  <c r="F10" i="2" l="1"/>
  <c r="F6" i="2"/>
  <c r="I5" i="2"/>
  <c r="H5" i="2"/>
  <c r="H157" i="14"/>
  <c r="H156" i="14"/>
  <c r="H155" i="14"/>
  <c r="H154" i="14"/>
  <c r="H153" i="14"/>
  <c r="F157" i="14"/>
  <c r="F156" i="14"/>
  <c r="F155" i="14"/>
  <c r="F154" i="14"/>
  <c r="F153" i="14"/>
  <c r="H152" i="14"/>
  <c r="H151" i="14"/>
  <c r="H150" i="14"/>
  <c r="F152" i="14"/>
  <c r="F151" i="14"/>
  <c r="F150" i="14"/>
  <c r="H148" i="14"/>
  <c r="H147" i="14"/>
  <c r="H146" i="14"/>
  <c r="H145" i="14"/>
  <c r="H144" i="14"/>
  <c r="H143" i="14"/>
  <c r="H142" i="14"/>
  <c r="H141" i="14"/>
  <c r="F148" i="14"/>
  <c r="F147" i="14"/>
  <c r="F146" i="14"/>
  <c r="F145" i="14"/>
  <c r="F144" i="14"/>
  <c r="F143" i="14"/>
  <c r="F142" i="14"/>
  <c r="F141" i="14"/>
  <c r="H139" i="14"/>
  <c r="H138" i="14"/>
  <c r="H137" i="14"/>
  <c r="H136" i="14"/>
  <c r="H135" i="14"/>
  <c r="H134" i="14"/>
  <c r="H133" i="14"/>
  <c r="H132" i="14"/>
  <c r="F139" i="14"/>
  <c r="F138" i="14"/>
  <c r="F137" i="14"/>
  <c r="F136" i="14"/>
  <c r="F135" i="14"/>
  <c r="F134" i="14"/>
  <c r="F133" i="14"/>
  <c r="F132" i="14"/>
  <c r="H130" i="14"/>
  <c r="H129" i="14"/>
  <c r="H128" i="14"/>
  <c r="H127" i="14"/>
  <c r="H126" i="14"/>
  <c r="H125" i="14"/>
  <c r="H124" i="14"/>
  <c r="H123" i="14"/>
  <c r="F130" i="14"/>
  <c r="F129" i="14"/>
  <c r="F128" i="14"/>
  <c r="F127" i="14"/>
  <c r="F126" i="14"/>
  <c r="F125" i="14"/>
  <c r="F124" i="14"/>
  <c r="F123" i="14"/>
  <c r="H121" i="14"/>
  <c r="H120" i="14"/>
  <c r="H119" i="14"/>
  <c r="H118" i="14"/>
  <c r="H117" i="14"/>
  <c r="H116" i="14"/>
  <c r="F121" i="14"/>
  <c r="F120" i="14"/>
  <c r="F119" i="14"/>
  <c r="F118" i="14"/>
  <c r="F117" i="14"/>
  <c r="F116" i="14"/>
  <c r="H115" i="14"/>
  <c r="F115" i="14"/>
  <c r="H114" i="14"/>
  <c r="F114" i="14"/>
  <c r="H112" i="14"/>
  <c r="H111" i="14"/>
  <c r="H110" i="14"/>
  <c r="H109" i="14"/>
  <c r="H108" i="14"/>
  <c r="H107" i="14"/>
  <c r="H106" i="14"/>
  <c r="H105" i="14"/>
  <c r="F112" i="14"/>
  <c r="F111" i="14"/>
  <c r="F110" i="14"/>
  <c r="F109" i="14"/>
  <c r="F108" i="14"/>
  <c r="F107" i="14"/>
  <c r="F106" i="14"/>
  <c r="F105" i="14"/>
  <c r="H103" i="14"/>
  <c r="F103" i="14"/>
  <c r="H102" i="14"/>
  <c r="H101" i="14"/>
  <c r="F102" i="14"/>
  <c r="F101" i="14"/>
  <c r="H100" i="14"/>
  <c r="F100" i="14"/>
  <c r="H99" i="14"/>
  <c r="F99" i="14"/>
  <c r="H98" i="14"/>
  <c r="H97" i="14"/>
  <c r="F98" i="14"/>
  <c r="F97" i="14"/>
  <c r="H96" i="14"/>
  <c r="F96" i="14"/>
  <c r="H93" i="14"/>
  <c r="H92" i="14"/>
  <c r="H91" i="14"/>
  <c r="H90" i="14"/>
  <c r="H89" i="14"/>
  <c r="H88" i="14"/>
  <c r="H87" i="14"/>
  <c r="H86" i="14"/>
  <c r="F93" i="14"/>
  <c r="F92" i="14"/>
  <c r="F91" i="14"/>
  <c r="F90" i="14"/>
  <c r="F89" i="14"/>
  <c r="F88" i="14"/>
  <c r="F87" i="14"/>
  <c r="F86" i="14"/>
  <c r="H84" i="14"/>
  <c r="H83" i="14"/>
  <c r="H82" i="14"/>
  <c r="H81" i="14"/>
  <c r="H80" i="14"/>
  <c r="H79" i="14"/>
  <c r="H78" i="14"/>
  <c r="F84" i="14"/>
  <c r="F83" i="14"/>
  <c r="F82" i="14"/>
  <c r="F81" i="14"/>
  <c r="F80" i="14"/>
  <c r="F79" i="14"/>
  <c r="F78" i="14"/>
  <c r="H77" i="14"/>
  <c r="F77" i="14"/>
  <c r="H75" i="14"/>
  <c r="H74" i="14"/>
  <c r="H73" i="14"/>
  <c r="H72" i="14"/>
  <c r="H71" i="14"/>
  <c r="H70" i="14"/>
  <c r="H69" i="14"/>
  <c r="H68" i="14"/>
  <c r="F75" i="14"/>
  <c r="F74" i="14"/>
  <c r="F73" i="14"/>
  <c r="F72" i="14"/>
  <c r="F71" i="14"/>
  <c r="F70" i="14"/>
  <c r="F69" i="14"/>
  <c r="F68" i="14"/>
  <c r="H66" i="14"/>
  <c r="H65" i="14"/>
  <c r="H64" i="14"/>
  <c r="H63" i="14"/>
  <c r="H62" i="14"/>
  <c r="H61" i="14"/>
  <c r="H60" i="14"/>
  <c r="H59" i="14"/>
  <c r="F66" i="14"/>
  <c r="F65" i="14"/>
  <c r="F64" i="14"/>
  <c r="F63" i="14"/>
  <c r="F62" i="14"/>
  <c r="F61" i="14"/>
  <c r="F60" i="14"/>
  <c r="F59" i="14"/>
  <c r="H57" i="14"/>
  <c r="H56" i="14"/>
  <c r="H55" i="14"/>
  <c r="H54" i="14"/>
  <c r="H53" i="14"/>
  <c r="H52" i="14"/>
  <c r="H51" i="14"/>
  <c r="H50" i="14"/>
  <c r="F57" i="14"/>
  <c r="F56" i="14"/>
  <c r="F55" i="14"/>
  <c r="F54" i="14"/>
  <c r="F53" i="14"/>
  <c r="F52" i="14"/>
  <c r="F51" i="14"/>
  <c r="F50" i="14"/>
  <c r="H48" i="14"/>
  <c r="H47" i="14"/>
  <c r="H46" i="14"/>
  <c r="H45" i="14"/>
  <c r="H44" i="14"/>
  <c r="H43" i="14"/>
  <c r="H42" i="14"/>
  <c r="H41" i="14"/>
  <c r="F48" i="14"/>
  <c r="F47" i="14"/>
  <c r="F46" i="14"/>
  <c r="F45" i="14"/>
  <c r="F44" i="14"/>
  <c r="F43" i="14"/>
  <c r="F42" i="14"/>
  <c r="F41" i="14"/>
  <c r="H39" i="14"/>
  <c r="H38" i="14"/>
  <c r="H37" i="14"/>
  <c r="H36" i="14"/>
  <c r="H35" i="14"/>
  <c r="H34" i="14"/>
  <c r="H33" i="14"/>
  <c r="H32" i="14"/>
  <c r="F39" i="14"/>
  <c r="F38" i="14"/>
  <c r="F37" i="14"/>
  <c r="F36" i="14"/>
  <c r="F35" i="14"/>
  <c r="F34" i="14"/>
  <c r="F33" i="14"/>
  <c r="F32" i="14"/>
  <c r="H30" i="14"/>
  <c r="H29" i="14"/>
  <c r="H28" i="14"/>
  <c r="H27" i="14"/>
  <c r="H26" i="14"/>
  <c r="H25" i="14"/>
  <c r="F30" i="14"/>
  <c r="F29" i="14"/>
  <c r="F28" i="14"/>
  <c r="F27" i="14"/>
  <c r="F26" i="14"/>
  <c r="F25" i="14"/>
  <c r="H24" i="14"/>
  <c r="F24" i="14"/>
  <c r="H23" i="14"/>
  <c r="F23" i="14"/>
  <c r="H21" i="14"/>
  <c r="H20" i="14"/>
  <c r="H19" i="14"/>
  <c r="H18" i="14"/>
  <c r="H17" i="14"/>
  <c r="H16" i="14"/>
  <c r="H15" i="14"/>
  <c r="H14" i="14"/>
  <c r="F21" i="14"/>
  <c r="F20" i="14"/>
  <c r="F19" i="14"/>
  <c r="F18" i="14"/>
  <c r="F17" i="14"/>
  <c r="F16" i="14"/>
  <c r="F15" i="14"/>
  <c r="F14" i="14"/>
  <c r="H140" i="13"/>
  <c r="H139" i="13"/>
  <c r="H138" i="13"/>
  <c r="H137" i="13"/>
  <c r="H136" i="13"/>
  <c r="H135" i="13"/>
  <c r="H134" i="13"/>
  <c r="F140" i="13"/>
  <c r="F139" i="13"/>
  <c r="F138" i="13"/>
  <c r="F137" i="13"/>
  <c r="F136" i="13"/>
  <c r="F135" i="13"/>
  <c r="F134" i="13"/>
  <c r="H132" i="13"/>
  <c r="H131" i="13"/>
  <c r="H130" i="13"/>
  <c r="H129" i="13"/>
  <c r="H128" i="13"/>
  <c r="H127" i="13"/>
  <c r="H126" i="13"/>
  <c r="F132" i="13"/>
  <c r="F131" i="13"/>
  <c r="F130" i="13"/>
  <c r="F129" i="13"/>
  <c r="F128" i="13"/>
  <c r="F127" i="13"/>
  <c r="F126" i="13"/>
  <c r="H124" i="13"/>
  <c r="H123" i="13"/>
  <c r="H122" i="13"/>
  <c r="H121" i="13"/>
  <c r="H120" i="13"/>
  <c r="H119" i="13"/>
  <c r="H118" i="13"/>
  <c r="F124" i="13"/>
  <c r="F123" i="13"/>
  <c r="F122" i="13"/>
  <c r="F121" i="13"/>
  <c r="F120" i="13"/>
  <c r="F119" i="13"/>
  <c r="F118" i="13"/>
  <c r="H116" i="13"/>
  <c r="H115" i="13"/>
  <c r="H114" i="13"/>
  <c r="H113" i="13"/>
  <c r="H112" i="13"/>
  <c r="H111" i="13"/>
  <c r="H110" i="13"/>
  <c r="F116" i="13"/>
  <c r="F115" i="13"/>
  <c r="F114" i="13"/>
  <c r="F113" i="13"/>
  <c r="F112" i="13"/>
  <c r="F111" i="13"/>
  <c r="F110" i="13"/>
  <c r="F108" i="13"/>
  <c r="F107" i="13"/>
  <c r="F106" i="13"/>
  <c r="F105" i="13"/>
  <c r="F104" i="13"/>
  <c r="F103" i="13"/>
  <c r="H108" i="13"/>
  <c r="H107" i="13"/>
  <c r="H106" i="13"/>
  <c r="H105" i="13"/>
  <c r="H104" i="13"/>
  <c r="H103" i="13"/>
  <c r="H102" i="13"/>
  <c r="F102" i="13"/>
  <c r="F100" i="13"/>
  <c r="F99" i="13"/>
  <c r="F98" i="13"/>
  <c r="F97" i="13"/>
  <c r="F96" i="13"/>
  <c r="H100" i="13"/>
  <c r="H99" i="13"/>
  <c r="H98" i="13"/>
  <c r="H97" i="13"/>
  <c r="H96" i="13"/>
  <c r="H95" i="13"/>
  <c r="H94" i="13"/>
  <c r="F95" i="13"/>
  <c r="F94" i="13"/>
  <c r="H92" i="13"/>
  <c r="H91" i="13"/>
  <c r="H90" i="13"/>
  <c r="H89" i="13"/>
  <c r="H88" i="13"/>
  <c r="H87" i="13"/>
  <c r="H86" i="13"/>
  <c r="F92" i="13"/>
  <c r="F91" i="13"/>
  <c r="F90" i="13"/>
  <c r="F89" i="13"/>
  <c r="F88" i="13"/>
  <c r="F87" i="13"/>
  <c r="F86" i="13"/>
  <c r="H83" i="13"/>
  <c r="H82" i="13"/>
  <c r="H81" i="13"/>
  <c r="H80" i="13"/>
  <c r="H79" i="13"/>
  <c r="H78" i="13"/>
  <c r="H77" i="13"/>
  <c r="F83" i="13"/>
  <c r="F82" i="13"/>
  <c r="F81" i="13"/>
  <c r="F80" i="13"/>
  <c r="F79" i="13"/>
  <c r="F78" i="13"/>
  <c r="F77" i="13"/>
  <c r="H75" i="13"/>
  <c r="H74" i="13"/>
  <c r="H73" i="13"/>
  <c r="H72" i="13"/>
  <c r="H71" i="13"/>
  <c r="H70" i="13"/>
  <c r="H69" i="13"/>
  <c r="F75" i="13"/>
  <c r="F74" i="13"/>
  <c r="F73" i="13"/>
  <c r="F72" i="13"/>
  <c r="F71" i="13"/>
  <c r="F70" i="13"/>
  <c r="F69" i="13"/>
  <c r="H67" i="13"/>
  <c r="H66" i="13"/>
  <c r="H65" i="13"/>
  <c r="H64" i="13"/>
  <c r="H63" i="13"/>
  <c r="H62" i="13"/>
  <c r="F67" i="13"/>
  <c r="F66" i="13"/>
  <c r="F65" i="13"/>
  <c r="F64" i="13"/>
  <c r="F63" i="13"/>
  <c r="F62" i="13"/>
  <c r="H61" i="13"/>
  <c r="F61" i="13"/>
  <c r="H59" i="13"/>
  <c r="H58" i="13"/>
  <c r="H57" i="13"/>
  <c r="H56" i="13"/>
  <c r="H55" i="13"/>
  <c r="H54" i="13"/>
  <c r="H53" i="13"/>
  <c r="F59" i="13"/>
  <c r="F58" i="13"/>
  <c r="F57" i="13"/>
  <c r="F56" i="13"/>
  <c r="F55" i="13"/>
  <c r="F54" i="13"/>
  <c r="F53" i="13"/>
  <c r="H51" i="13"/>
  <c r="H50" i="13"/>
  <c r="H49" i="13"/>
  <c r="H48" i="13"/>
  <c r="H47" i="13"/>
  <c r="H46" i="13"/>
  <c r="H45" i="13"/>
  <c r="F51" i="13"/>
  <c r="F50" i="13"/>
  <c r="F49" i="13"/>
  <c r="F48" i="13"/>
  <c r="F47" i="13"/>
  <c r="F46" i="13"/>
  <c r="F45" i="13"/>
  <c r="H43" i="13"/>
  <c r="H42" i="13"/>
  <c r="F43" i="13"/>
  <c r="F42" i="13"/>
  <c r="H41" i="13"/>
  <c r="F41" i="13"/>
  <c r="H40" i="13"/>
  <c r="F40" i="13"/>
  <c r="F39" i="13"/>
  <c r="H39" i="13"/>
  <c r="H38" i="13"/>
  <c r="F38" i="13"/>
  <c r="H37" i="13"/>
  <c r="F37" i="13"/>
  <c r="H35" i="13"/>
  <c r="H34" i="13"/>
  <c r="H33" i="13"/>
  <c r="H32" i="13"/>
  <c r="H31" i="13"/>
  <c r="H30" i="13"/>
  <c r="H29" i="13"/>
  <c r="F35" i="13"/>
  <c r="F34" i="13"/>
  <c r="F33" i="13"/>
  <c r="F32" i="13"/>
  <c r="F31" i="13"/>
  <c r="F30" i="13"/>
  <c r="F29" i="13"/>
  <c r="H27" i="13"/>
  <c r="H26" i="13"/>
  <c r="H25" i="13"/>
  <c r="H24" i="13"/>
  <c r="H23" i="13"/>
  <c r="F27" i="13"/>
  <c r="F26" i="13"/>
  <c r="F25" i="13"/>
  <c r="F24" i="13"/>
  <c r="F23" i="13"/>
  <c r="F22" i="13"/>
  <c r="H22" i="13"/>
  <c r="H21" i="13"/>
  <c r="F21" i="13"/>
  <c r="F19" i="13"/>
  <c r="F18" i="13"/>
  <c r="F17" i="13"/>
  <c r="F16" i="13"/>
  <c r="F15" i="13"/>
  <c r="F14" i="13"/>
  <c r="H19" i="13"/>
  <c r="H18" i="13"/>
  <c r="H17" i="13"/>
  <c r="H16" i="13"/>
  <c r="H15" i="13"/>
  <c r="H14" i="13"/>
  <c r="H13" i="13"/>
  <c r="F13" i="13"/>
  <c r="D21" i="14"/>
  <c r="D20" i="14"/>
  <c r="D19" i="14"/>
  <c r="D18" i="14"/>
  <c r="D17" i="14"/>
  <c r="D16" i="14"/>
  <c r="D15" i="14"/>
  <c r="F10" i="14"/>
  <c r="I9" i="14"/>
  <c r="H9" i="14"/>
  <c r="F9" i="14"/>
  <c r="I8" i="14"/>
  <c r="H8" i="14"/>
  <c r="F8" i="14"/>
  <c r="I7" i="14"/>
  <c r="H7" i="14"/>
  <c r="F7" i="14"/>
  <c r="I6" i="14"/>
  <c r="H6" i="14"/>
  <c r="F6" i="14"/>
  <c r="I5" i="14"/>
  <c r="H5" i="14"/>
  <c r="F5" i="14"/>
  <c r="D18" i="13"/>
  <c r="D17" i="13"/>
  <c r="D16" i="13"/>
  <c r="D15" i="13"/>
  <c r="D14" i="13"/>
  <c r="D17" i="6"/>
  <c r="D16" i="6"/>
  <c r="D15" i="6"/>
  <c r="D14" i="6"/>
  <c r="D13" i="6"/>
  <c r="D16" i="5"/>
  <c r="D15" i="5"/>
  <c r="D14" i="5"/>
  <c r="D13" i="5"/>
  <c r="D14" i="4"/>
  <c r="D13" i="4"/>
  <c r="D12" i="4"/>
  <c r="D12" i="3"/>
  <c r="D11" i="3"/>
  <c r="D11" i="2"/>
  <c r="D19" i="13"/>
  <c r="H9" i="13"/>
  <c r="F9" i="13"/>
  <c r="I8" i="13"/>
  <c r="H8" i="13"/>
  <c r="F8" i="13"/>
  <c r="I7" i="13"/>
  <c r="H7" i="13"/>
  <c r="F7" i="13"/>
  <c r="I6" i="13"/>
  <c r="H6" i="13"/>
  <c r="F6" i="13"/>
  <c r="I5" i="13"/>
  <c r="H5" i="13"/>
  <c r="F5" i="13"/>
  <c r="F29" i="6"/>
  <c r="F26" i="6"/>
  <c r="H34" i="6"/>
  <c r="H123" i="6"/>
  <c r="H122" i="6"/>
  <c r="H121" i="6"/>
  <c r="H120" i="6"/>
  <c r="H119" i="6"/>
  <c r="F118" i="6"/>
  <c r="H118" i="6"/>
  <c r="F123" i="6"/>
  <c r="F122" i="6"/>
  <c r="F121" i="6"/>
  <c r="F120" i="6"/>
  <c r="F119" i="6"/>
  <c r="F112" i="6"/>
  <c r="F113" i="6"/>
  <c r="F114" i="6"/>
  <c r="F115" i="6"/>
  <c r="F116" i="6"/>
  <c r="H116" i="6"/>
  <c r="H115" i="6"/>
  <c r="H114" i="6"/>
  <c r="H113" i="6"/>
  <c r="H112" i="6"/>
  <c r="H111" i="6"/>
  <c r="F111" i="6"/>
  <c r="H107" i="6"/>
  <c r="H109" i="6"/>
  <c r="H108" i="6"/>
  <c r="H106" i="6"/>
  <c r="H105" i="6"/>
  <c r="H104" i="6"/>
  <c r="F109" i="6"/>
  <c r="F108" i="6"/>
  <c r="F107" i="6"/>
  <c r="F106" i="6"/>
  <c r="F105" i="6"/>
  <c r="F104" i="6"/>
  <c r="F102" i="6"/>
  <c r="F101" i="6"/>
  <c r="F100" i="6"/>
  <c r="F99" i="6"/>
  <c r="F98" i="6"/>
  <c r="H102" i="6"/>
  <c r="H101" i="6"/>
  <c r="H100" i="6"/>
  <c r="H99" i="6"/>
  <c r="H98" i="6"/>
  <c r="H97" i="6"/>
  <c r="F97" i="6"/>
  <c r="H95" i="6"/>
  <c r="H94" i="6"/>
  <c r="H93" i="6"/>
  <c r="H92" i="6"/>
  <c r="H91" i="6"/>
  <c r="H90" i="6"/>
  <c r="F95" i="6"/>
  <c r="F94" i="6"/>
  <c r="F93" i="6"/>
  <c r="F92" i="6"/>
  <c r="F91" i="6"/>
  <c r="F90" i="6"/>
  <c r="H88" i="6"/>
  <c r="H87" i="6"/>
  <c r="F88" i="6"/>
  <c r="F87" i="6"/>
  <c r="F86" i="6"/>
  <c r="F85" i="6"/>
  <c r="H86" i="6"/>
  <c r="H85" i="6"/>
  <c r="H84" i="6"/>
  <c r="F84" i="6"/>
  <c r="H83" i="6"/>
  <c r="F83" i="6"/>
  <c r="F81" i="6"/>
  <c r="F80" i="6"/>
  <c r="F79" i="6"/>
  <c r="H81" i="6"/>
  <c r="H80" i="6"/>
  <c r="H79" i="6"/>
  <c r="H78" i="6"/>
  <c r="F78" i="6"/>
  <c r="H77" i="6"/>
  <c r="F77" i="6"/>
  <c r="H76" i="6"/>
  <c r="F76" i="6"/>
  <c r="F73" i="6"/>
  <c r="H73" i="6"/>
  <c r="H72" i="6"/>
  <c r="F72" i="6"/>
  <c r="H71" i="6"/>
  <c r="H70" i="6"/>
  <c r="F71" i="6"/>
  <c r="F70" i="6"/>
  <c r="H69" i="6"/>
  <c r="F69" i="6"/>
  <c r="H68" i="6"/>
  <c r="F68" i="6"/>
  <c r="F66" i="6"/>
  <c r="F65" i="6"/>
  <c r="F64" i="6"/>
  <c r="F63" i="6"/>
  <c r="H62" i="6"/>
  <c r="F62" i="6"/>
  <c r="H66" i="6"/>
  <c r="H65" i="6"/>
  <c r="H64" i="6"/>
  <c r="H63" i="6"/>
  <c r="H61" i="6"/>
  <c r="F61" i="6"/>
  <c r="F59" i="6"/>
  <c r="F58" i="6"/>
  <c r="F57" i="6"/>
  <c r="F56" i="6"/>
  <c r="H59" i="6"/>
  <c r="H58" i="6"/>
  <c r="H57" i="6"/>
  <c r="H56" i="6"/>
  <c r="H55" i="6"/>
  <c r="F55" i="6"/>
  <c r="H54" i="6"/>
  <c r="F54" i="6"/>
  <c r="H52" i="6"/>
  <c r="F52" i="6"/>
  <c r="H51" i="6"/>
  <c r="F51" i="6"/>
  <c r="H50" i="6"/>
  <c r="F50" i="6"/>
  <c r="H49" i="6"/>
  <c r="F49" i="6"/>
  <c r="H48" i="6"/>
  <c r="H47" i="6"/>
  <c r="F48" i="6"/>
  <c r="F47" i="6"/>
  <c r="F45" i="6"/>
  <c r="F44" i="6"/>
  <c r="F43" i="6"/>
  <c r="F42" i="6"/>
  <c r="H45" i="6"/>
  <c r="H44" i="6"/>
  <c r="H43" i="6"/>
  <c r="H42" i="6"/>
  <c r="H41" i="6"/>
  <c r="F41" i="6"/>
  <c r="H40" i="6"/>
  <c r="F40" i="6"/>
  <c r="H38" i="6"/>
  <c r="F38" i="6"/>
  <c r="H37" i="6"/>
  <c r="F37" i="6"/>
  <c r="H36" i="6"/>
  <c r="F36" i="6"/>
  <c r="H35" i="6"/>
  <c r="F35" i="6"/>
  <c r="F34" i="6"/>
  <c r="H33" i="6"/>
  <c r="F33" i="6"/>
  <c r="F31" i="6"/>
  <c r="H31" i="6"/>
  <c r="H30" i="6"/>
  <c r="H29" i="6"/>
  <c r="H28" i="6"/>
  <c r="F30" i="6"/>
  <c r="F28" i="6"/>
  <c r="H27" i="6"/>
  <c r="H26" i="6"/>
  <c r="F27" i="6"/>
  <c r="H24" i="6"/>
  <c r="H23" i="6"/>
  <c r="F24" i="6"/>
  <c r="F23" i="6"/>
  <c r="H22" i="6"/>
  <c r="F22" i="6"/>
  <c r="H21" i="6"/>
  <c r="F21" i="6"/>
  <c r="H20" i="6"/>
  <c r="F20" i="6"/>
  <c r="H19" i="6"/>
  <c r="F19" i="6"/>
  <c r="H17" i="6"/>
  <c r="F17" i="6"/>
  <c r="H16" i="6"/>
  <c r="F16" i="6"/>
  <c r="H15" i="6"/>
  <c r="F15" i="6"/>
  <c r="H14" i="6"/>
  <c r="F14" i="6"/>
  <c r="H13" i="6"/>
  <c r="F13" i="6"/>
  <c r="H12" i="6"/>
  <c r="F12" i="6"/>
  <c r="I8" i="6"/>
  <c r="H8" i="6"/>
  <c r="F8" i="6"/>
  <c r="I7" i="6"/>
  <c r="H7" i="6"/>
  <c r="F7" i="6"/>
  <c r="I6" i="6"/>
  <c r="H6" i="6"/>
  <c r="F6" i="6"/>
  <c r="I5" i="6"/>
  <c r="H5" i="6"/>
  <c r="F5" i="6"/>
  <c r="H107" i="5"/>
  <c r="F107" i="5"/>
  <c r="H106" i="5"/>
  <c r="F106" i="5"/>
  <c r="H105" i="5"/>
  <c r="F105" i="5"/>
  <c r="H104" i="5"/>
  <c r="F104" i="5"/>
  <c r="H103" i="5"/>
  <c r="F103" i="5"/>
  <c r="F101" i="5"/>
  <c r="F100" i="5"/>
  <c r="F99" i="5"/>
  <c r="F98" i="5"/>
  <c r="H101" i="5"/>
  <c r="H100" i="5"/>
  <c r="H99" i="5"/>
  <c r="H98" i="5"/>
  <c r="H97" i="5"/>
  <c r="F97" i="5"/>
  <c r="H95" i="5"/>
  <c r="H94" i="5"/>
  <c r="H93" i="5"/>
  <c r="H92" i="5"/>
  <c r="H91" i="5"/>
  <c r="F95" i="5"/>
  <c r="F94" i="5"/>
  <c r="F93" i="5"/>
  <c r="F92" i="5"/>
  <c r="F91" i="5"/>
  <c r="F89" i="5"/>
  <c r="F88" i="5"/>
  <c r="F87" i="5"/>
  <c r="H89" i="5"/>
  <c r="H88" i="5"/>
  <c r="H87" i="5"/>
  <c r="H86" i="5"/>
  <c r="F86" i="5"/>
  <c r="H85" i="5"/>
  <c r="F85" i="5"/>
  <c r="H83" i="5"/>
  <c r="F83" i="5"/>
  <c r="H82" i="5"/>
  <c r="F82" i="5"/>
  <c r="H81" i="5"/>
  <c r="F81" i="5"/>
  <c r="H80" i="5"/>
  <c r="F80" i="5"/>
  <c r="H79" i="5"/>
  <c r="F79" i="5"/>
  <c r="H77" i="5"/>
  <c r="F77" i="5"/>
  <c r="H76" i="5"/>
  <c r="F76" i="5"/>
  <c r="H75" i="5"/>
  <c r="H74" i="5"/>
  <c r="F75" i="5"/>
  <c r="F74" i="5"/>
  <c r="H73" i="5"/>
  <c r="F73" i="5"/>
  <c r="H71" i="5"/>
  <c r="H70" i="5"/>
  <c r="H69" i="5"/>
  <c r="H68" i="5"/>
  <c r="H67" i="5"/>
  <c r="F71" i="5"/>
  <c r="F70" i="5"/>
  <c r="F69" i="5"/>
  <c r="F68" i="5"/>
  <c r="F67" i="5"/>
  <c r="H64" i="5"/>
  <c r="H63" i="5"/>
  <c r="F64" i="5"/>
  <c r="F63" i="5"/>
  <c r="H62" i="5"/>
  <c r="H61" i="5"/>
  <c r="F62" i="5"/>
  <c r="F61" i="5"/>
  <c r="H60" i="5"/>
  <c r="F60" i="5"/>
  <c r="H58" i="5"/>
  <c r="F58" i="5"/>
  <c r="H57" i="5"/>
  <c r="F57" i="5"/>
  <c r="H56" i="5"/>
  <c r="F56" i="5"/>
  <c r="H55" i="5"/>
  <c r="F55" i="5"/>
  <c r="H54" i="5"/>
  <c r="F54" i="5"/>
  <c r="H52" i="5"/>
  <c r="F52" i="5"/>
  <c r="H51" i="5"/>
  <c r="F51" i="5"/>
  <c r="H50" i="5"/>
  <c r="F50" i="5"/>
  <c r="H49" i="5"/>
  <c r="F49" i="5"/>
  <c r="H48" i="5"/>
  <c r="F48" i="5"/>
  <c r="H46" i="5"/>
  <c r="F46" i="5"/>
  <c r="H45" i="5"/>
  <c r="F45" i="5"/>
  <c r="H43" i="5"/>
  <c r="H44" i="5"/>
  <c r="F44" i="5"/>
  <c r="F43" i="5"/>
  <c r="H42" i="5"/>
  <c r="F42" i="5"/>
  <c r="H40" i="5"/>
  <c r="F40" i="5"/>
  <c r="H39" i="5"/>
  <c r="F39" i="5"/>
  <c r="H38" i="5"/>
  <c r="F38" i="5"/>
  <c r="H37" i="5"/>
  <c r="F37" i="5"/>
  <c r="H36" i="5"/>
  <c r="F36" i="5"/>
  <c r="H34" i="5"/>
  <c r="H33" i="5"/>
  <c r="H32" i="5"/>
  <c r="H31" i="5"/>
  <c r="H30" i="5"/>
  <c r="F34" i="5"/>
  <c r="F33" i="5"/>
  <c r="F32" i="5"/>
  <c r="F31" i="5"/>
  <c r="F30" i="5"/>
  <c r="H28" i="5"/>
  <c r="F28" i="5"/>
  <c r="H27" i="5"/>
  <c r="F27" i="5"/>
  <c r="H26" i="5"/>
  <c r="F26" i="5"/>
  <c r="H25" i="5"/>
  <c r="H24" i="5"/>
  <c r="F25" i="5"/>
  <c r="F24" i="5"/>
  <c r="H22" i="5"/>
  <c r="H21" i="5"/>
  <c r="F22" i="5"/>
  <c r="F21" i="5"/>
  <c r="H20" i="5"/>
  <c r="F20" i="5"/>
  <c r="H19" i="5"/>
  <c r="F19" i="5"/>
  <c r="H18" i="5"/>
  <c r="F18" i="5"/>
  <c r="H16" i="5"/>
  <c r="H15" i="5"/>
  <c r="F16" i="5"/>
  <c r="F15" i="5"/>
  <c r="H14" i="5"/>
  <c r="F14" i="5"/>
  <c r="H13" i="5"/>
  <c r="F13" i="5"/>
  <c r="H12" i="5"/>
  <c r="F12" i="5"/>
  <c r="H7" i="5"/>
  <c r="F7" i="5"/>
  <c r="I6" i="5"/>
  <c r="H6" i="5"/>
  <c r="F6" i="5"/>
  <c r="I5" i="5"/>
  <c r="H5" i="5"/>
  <c r="F5" i="5"/>
  <c r="F8" i="5"/>
  <c r="I7" i="5"/>
  <c r="H90" i="4"/>
  <c r="F90" i="4"/>
  <c r="H89" i="4"/>
  <c r="F89" i="4"/>
  <c r="H88" i="4"/>
  <c r="F88" i="4"/>
  <c r="H87" i="4"/>
  <c r="F87" i="4"/>
  <c r="H85" i="4"/>
  <c r="F85" i="4"/>
  <c r="H84" i="4"/>
  <c r="F84" i="4"/>
  <c r="H83" i="4"/>
  <c r="F83" i="4"/>
  <c r="H82" i="4"/>
  <c r="F82" i="4"/>
  <c r="H80" i="4"/>
  <c r="F80" i="4"/>
  <c r="H79" i="4"/>
  <c r="F79" i="4"/>
  <c r="H78" i="4"/>
  <c r="F78" i="4"/>
  <c r="H77" i="4"/>
  <c r="F77" i="4"/>
  <c r="H75" i="4"/>
  <c r="F75" i="4"/>
  <c r="H74" i="4"/>
  <c r="F74" i="4"/>
  <c r="H73" i="4"/>
  <c r="F73" i="4"/>
  <c r="H72" i="4"/>
  <c r="F72" i="4"/>
  <c r="H70" i="4"/>
  <c r="F70" i="4"/>
  <c r="H69" i="4"/>
  <c r="F69" i="4"/>
  <c r="H68" i="4"/>
  <c r="F68" i="4"/>
  <c r="H67" i="4"/>
  <c r="F67" i="4"/>
  <c r="H65" i="4"/>
  <c r="F65" i="4"/>
  <c r="H64" i="4"/>
  <c r="F64" i="4"/>
  <c r="H63" i="4"/>
  <c r="F63" i="4"/>
  <c r="H62" i="4"/>
  <c r="F62" i="4"/>
  <c r="H60" i="4"/>
  <c r="F60" i="4"/>
  <c r="H59" i="4"/>
  <c r="F59" i="4"/>
  <c r="H58" i="4"/>
  <c r="F58" i="4"/>
  <c r="H57" i="4"/>
  <c r="F57" i="4"/>
  <c r="H54" i="4"/>
  <c r="F54" i="4"/>
  <c r="H53" i="4"/>
  <c r="F53" i="4"/>
  <c r="H52" i="4"/>
  <c r="F52" i="4"/>
  <c r="H51" i="4"/>
  <c r="F51" i="4"/>
  <c r="H49" i="4"/>
  <c r="F49" i="4"/>
  <c r="H48" i="4"/>
  <c r="F48" i="4"/>
  <c r="H47" i="4"/>
  <c r="F47" i="4"/>
  <c r="H46" i="4"/>
  <c r="F46" i="4"/>
  <c r="H44" i="4"/>
  <c r="F44" i="4"/>
  <c r="H43" i="4"/>
  <c r="F43" i="4"/>
  <c r="H42" i="4"/>
  <c r="F42" i="4"/>
  <c r="H41" i="4"/>
  <c r="F41" i="4"/>
  <c r="H39" i="4"/>
  <c r="F39" i="4"/>
  <c r="H38" i="4"/>
  <c r="F38" i="4"/>
  <c r="H37" i="4"/>
  <c r="F37" i="4"/>
  <c r="H36" i="4"/>
  <c r="F36" i="4"/>
  <c r="H34" i="4"/>
  <c r="F34" i="4"/>
  <c r="H33" i="4"/>
  <c r="F33" i="4"/>
  <c r="H32" i="4"/>
  <c r="F32" i="4"/>
  <c r="H31" i="4"/>
  <c r="F31" i="4"/>
  <c r="H29" i="4"/>
  <c r="F29" i="4"/>
  <c r="H28" i="4"/>
  <c r="F28" i="4"/>
  <c r="H27" i="4"/>
  <c r="F27" i="4"/>
  <c r="H26" i="4"/>
  <c r="F26" i="4"/>
  <c r="H24" i="4"/>
  <c r="F24" i="4"/>
  <c r="H23" i="4"/>
  <c r="F23" i="4"/>
  <c r="H22" i="4"/>
  <c r="F22" i="4"/>
  <c r="H21" i="4"/>
  <c r="F21" i="4"/>
  <c r="H19" i="4"/>
  <c r="F19" i="4"/>
  <c r="H18" i="4"/>
  <c r="F18" i="4"/>
  <c r="H17" i="4"/>
  <c r="F17" i="4"/>
  <c r="H16" i="4"/>
  <c r="F16" i="4"/>
  <c r="H14" i="4"/>
  <c r="F14" i="4"/>
  <c r="H13" i="4"/>
  <c r="F13" i="4"/>
  <c r="H12" i="4"/>
  <c r="F12" i="4"/>
  <c r="H11" i="4"/>
  <c r="F11" i="4"/>
  <c r="H7" i="4"/>
  <c r="F7" i="4"/>
  <c r="I6" i="4"/>
  <c r="H6" i="4"/>
  <c r="F6" i="4"/>
  <c r="I5" i="4"/>
  <c r="H5" i="4"/>
  <c r="F5" i="4"/>
  <c r="F6" i="3"/>
  <c r="I5" i="3"/>
  <c r="H5" i="3"/>
  <c r="F5" i="3"/>
  <c r="H73" i="3"/>
  <c r="H72" i="3"/>
  <c r="F73" i="3"/>
  <c r="F72" i="3"/>
  <c r="H71" i="3"/>
  <c r="F71" i="3"/>
  <c r="H69" i="3"/>
  <c r="F69" i="3"/>
  <c r="H68" i="3"/>
  <c r="F68" i="3"/>
  <c r="H67" i="3"/>
  <c r="F67" i="3"/>
  <c r="H65" i="3"/>
  <c r="F65" i="3"/>
  <c r="H64" i="3"/>
  <c r="F64" i="3"/>
  <c r="H63" i="3"/>
  <c r="F63" i="3"/>
  <c r="H61" i="3"/>
  <c r="H60" i="3"/>
  <c r="H59" i="3"/>
  <c r="F61" i="3"/>
  <c r="F60" i="3"/>
  <c r="F59" i="3"/>
  <c r="H57" i="3"/>
  <c r="F57" i="3"/>
  <c r="H56" i="3"/>
  <c r="F56" i="3"/>
  <c r="H55" i="3"/>
  <c r="F55" i="3"/>
  <c r="H53" i="3"/>
  <c r="F53" i="3"/>
  <c r="H52" i="3"/>
  <c r="F52" i="3"/>
  <c r="H51" i="3"/>
  <c r="F51" i="3"/>
  <c r="H49" i="3"/>
  <c r="H48" i="3"/>
  <c r="F49" i="3"/>
  <c r="F48" i="3"/>
  <c r="H47" i="3"/>
  <c r="F47" i="3"/>
  <c r="H44" i="3"/>
  <c r="F44" i="3"/>
  <c r="H43" i="3"/>
  <c r="F43" i="3"/>
  <c r="H42" i="3"/>
  <c r="F42" i="3"/>
  <c r="H40" i="3"/>
  <c r="F40" i="3"/>
  <c r="H39" i="3"/>
  <c r="F39" i="3"/>
  <c r="H38" i="3"/>
  <c r="F38" i="3"/>
  <c r="H36" i="3"/>
  <c r="F36" i="3"/>
  <c r="H35" i="3"/>
  <c r="F35" i="3"/>
  <c r="H34" i="3"/>
  <c r="F34" i="3"/>
  <c r="H32" i="3"/>
  <c r="F32" i="3"/>
  <c r="H31" i="3"/>
  <c r="F31" i="3"/>
  <c r="H30" i="3"/>
  <c r="F30" i="3"/>
  <c r="H28" i="3"/>
  <c r="F28" i="3"/>
  <c r="H27" i="3"/>
  <c r="F27" i="3"/>
  <c r="H26" i="3"/>
  <c r="F26" i="3"/>
  <c r="H24" i="3"/>
  <c r="F24" i="3"/>
  <c r="H23" i="3"/>
  <c r="F23" i="3"/>
  <c r="H22" i="3"/>
  <c r="F22" i="3"/>
  <c r="H20" i="3"/>
  <c r="F20" i="3"/>
  <c r="H19" i="3"/>
  <c r="F19" i="3"/>
  <c r="H18" i="3"/>
  <c r="F18" i="3"/>
  <c r="H16" i="3"/>
  <c r="F16" i="3"/>
  <c r="H15" i="3"/>
  <c r="H14" i="3"/>
  <c r="F14" i="3"/>
  <c r="H12" i="3"/>
  <c r="F12" i="3"/>
  <c r="H11" i="3"/>
  <c r="F11" i="3"/>
  <c r="H10" i="3"/>
  <c r="F10" i="3"/>
  <c r="H16" i="2"/>
  <c r="I6" i="3"/>
  <c r="H6" i="3"/>
  <c r="D30" i="14" l="1"/>
  <c r="D39" i="14" s="1"/>
  <c r="D48" i="14" s="1"/>
  <c r="D57" i="14" s="1"/>
  <c r="D66" i="14" s="1"/>
  <c r="D75" i="14" s="1"/>
  <c r="D84" i="14" s="1"/>
  <c r="D93" i="14" s="1"/>
  <c r="D29" i="14"/>
  <c r="D38" i="14" s="1"/>
  <c r="D47" i="14" s="1"/>
  <c r="D56" i="14" s="1"/>
  <c r="D65" i="14" s="1"/>
  <c r="D74" i="14" s="1"/>
  <c r="D83" i="14" s="1"/>
  <c r="D92" i="14" s="1"/>
  <c r="D28" i="14"/>
  <c r="D37" i="14" s="1"/>
  <c r="D46" i="14" s="1"/>
  <c r="D55" i="14" s="1"/>
  <c r="D64" i="14" s="1"/>
  <c r="D73" i="14" s="1"/>
  <c r="D82" i="14" s="1"/>
  <c r="D91" i="14" s="1"/>
  <c r="D27" i="14"/>
  <c r="D36" i="14" s="1"/>
  <c r="D45" i="14" s="1"/>
  <c r="D54" i="14" s="1"/>
  <c r="D63" i="14" s="1"/>
  <c r="D72" i="14" s="1"/>
  <c r="D81" i="14" s="1"/>
  <c r="D90" i="14" s="1"/>
  <c r="D26" i="14"/>
  <c r="D35" i="14" s="1"/>
  <c r="D44" i="14" s="1"/>
  <c r="D53" i="14" s="1"/>
  <c r="D62" i="14" s="1"/>
  <c r="D71" i="14" s="1"/>
  <c r="D80" i="14" s="1"/>
  <c r="D89" i="14" s="1"/>
  <c r="D25" i="14"/>
  <c r="D34" i="14" s="1"/>
  <c r="D43" i="14" s="1"/>
  <c r="D52" i="14" s="1"/>
  <c r="D61" i="14" s="1"/>
  <c r="D70" i="14" s="1"/>
  <c r="D79" i="14" s="1"/>
  <c r="D88" i="14" s="1"/>
  <c r="D24" i="14"/>
  <c r="D33" i="14" s="1"/>
  <c r="D42" i="14" s="1"/>
  <c r="D51" i="14" s="1"/>
  <c r="D60" i="14" s="1"/>
  <c r="D69" i="14" s="1"/>
  <c r="D78" i="14" s="1"/>
  <c r="D87" i="14" s="1"/>
  <c r="D23" i="14"/>
  <c r="D32" i="14" s="1"/>
  <c r="D41" i="14" s="1"/>
  <c r="D50" i="14" s="1"/>
  <c r="D59" i="14" s="1"/>
  <c r="D68" i="14" s="1"/>
  <c r="D77" i="14" s="1"/>
  <c r="D86" i="14" l="1"/>
  <c r="D121" i="14" l="1"/>
  <c r="D130" i="14" s="1"/>
  <c r="D139" i="14" s="1"/>
  <c r="D117" i="14"/>
  <c r="D126" i="14" s="1"/>
  <c r="D135" i="14" s="1"/>
  <c r="D144" i="14" s="1"/>
  <c r="D153" i="14" s="1"/>
  <c r="D115" i="14"/>
  <c r="D124" i="14" s="1"/>
  <c r="D133" i="14" s="1"/>
  <c r="D142" i="14" s="1"/>
  <c r="D151" i="14" s="1"/>
  <c r="D118" i="14"/>
  <c r="D127" i="14" s="1"/>
  <c r="D136" i="14" s="1"/>
  <c r="D145" i="14" s="1"/>
  <c r="D154" i="14" s="1"/>
  <c r="D120" i="14"/>
  <c r="D129" i="14" s="1"/>
  <c r="D138" i="14" s="1"/>
  <c r="D148" i="14" s="1"/>
  <c r="D116" i="14"/>
  <c r="D125" i="14" s="1"/>
  <c r="D134" i="14" s="1"/>
  <c r="D143" i="14" s="1"/>
  <c r="D152" i="14" s="1"/>
  <c r="D119" i="14"/>
  <c r="D128" i="14" s="1"/>
  <c r="D137" i="14" s="1"/>
  <c r="D147" i="14" s="1"/>
  <c r="D157" i="14" s="1"/>
  <c r="D114" i="14"/>
  <c r="D123" i="14" s="1"/>
  <c r="D132" i="14" s="1"/>
  <c r="D141" i="14" s="1"/>
  <c r="D150" i="14" s="1"/>
  <c r="D27" i="13"/>
  <c r="D35" i="13" s="1"/>
  <c r="D43" i="13" s="1"/>
  <c r="D51" i="13" s="1"/>
  <c r="D59" i="13" s="1"/>
  <c r="D67" i="13" s="1"/>
  <c r="D75" i="13" s="1"/>
  <c r="D26" i="13"/>
  <c r="D34" i="13" s="1"/>
  <c r="D42" i="13" s="1"/>
  <c r="D50" i="13" s="1"/>
  <c r="D58" i="13" s="1"/>
  <c r="D66" i="13" s="1"/>
  <c r="D74" i="13" s="1"/>
  <c r="D25" i="13"/>
  <c r="D33" i="13" s="1"/>
  <c r="D41" i="13" s="1"/>
  <c r="D49" i="13" s="1"/>
  <c r="D57" i="13" s="1"/>
  <c r="D65" i="13" s="1"/>
  <c r="D73" i="13" s="1"/>
  <c r="D24" i="13"/>
  <c r="D32" i="13" s="1"/>
  <c r="D40" i="13" s="1"/>
  <c r="D48" i="13" s="1"/>
  <c r="D56" i="13" s="1"/>
  <c r="D64" i="13" s="1"/>
  <c r="D72" i="13" s="1"/>
  <c r="D23" i="13"/>
  <c r="D31" i="13" s="1"/>
  <c r="D39" i="13" s="1"/>
  <c r="D47" i="13" s="1"/>
  <c r="D55" i="13" s="1"/>
  <c r="D63" i="13" s="1"/>
  <c r="D71" i="13" s="1"/>
  <c r="D22" i="13"/>
  <c r="D30" i="13" s="1"/>
  <c r="D38" i="13" s="1"/>
  <c r="D46" i="13" s="1"/>
  <c r="D54" i="13" s="1"/>
  <c r="D62" i="13" s="1"/>
  <c r="D70" i="13" s="1"/>
  <c r="D21" i="13"/>
  <c r="D29" i="13" s="1"/>
  <c r="D37" i="13" s="1"/>
  <c r="D45" i="13" s="1"/>
  <c r="D53" i="13" s="1"/>
  <c r="D61" i="13" s="1"/>
  <c r="D69" i="13" s="1"/>
  <c r="D77" i="13" s="1"/>
  <c r="D146" i="14" l="1"/>
  <c r="D155" i="14" s="1"/>
  <c r="D24" i="6"/>
  <c r="D31" i="6" s="1"/>
  <c r="D38" i="6" s="1"/>
  <c r="D45" i="6" s="1"/>
  <c r="D52" i="6" s="1"/>
  <c r="D59" i="6" s="1"/>
  <c r="D66" i="6" s="1"/>
  <c r="D73" i="6" s="1"/>
  <c r="D23" i="6"/>
  <c r="D30" i="6" s="1"/>
  <c r="D37" i="6" s="1"/>
  <c r="D44" i="6" s="1"/>
  <c r="D51" i="6" s="1"/>
  <c r="D58" i="6" s="1"/>
  <c r="D65" i="6" s="1"/>
  <c r="D72" i="6" s="1"/>
  <c r="D22" i="6"/>
  <c r="D29" i="6" s="1"/>
  <c r="D36" i="6" s="1"/>
  <c r="D43" i="6" s="1"/>
  <c r="D50" i="6" s="1"/>
  <c r="D57" i="6" s="1"/>
  <c r="D64" i="6" s="1"/>
  <c r="D71" i="6" s="1"/>
  <c r="D21" i="6"/>
  <c r="D28" i="6" s="1"/>
  <c r="D35" i="6" s="1"/>
  <c r="D42" i="6" s="1"/>
  <c r="D49" i="6" s="1"/>
  <c r="D56" i="6" s="1"/>
  <c r="D63" i="6" s="1"/>
  <c r="D70" i="6" s="1"/>
  <c r="D20" i="6"/>
  <c r="D27" i="6" s="1"/>
  <c r="D34" i="6" s="1"/>
  <c r="D41" i="6" s="1"/>
  <c r="D48" i="6" s="1"/>
  <c r="D55" i="6" s="1"/>
  <c r="D62" i="6" s="1"/>
  <c r="D69" i="6" s="1"/>
  <c r="D19" i="6"/>
  <c r="D26" i="6" s="1"/>
  <c r="D33" i="6" s="1"/>
  <c r="D40" i="6" s="1"/>
  <c r="D47" i="6" s="1"/>
  <c r="D54" i="6" s="1"/>
  <c r="D61" i="6" s="1"/>
  <c r="D68" i="6" s="1"/>
  <c r="D156" i="14" l="1"/>
  <c r="D82" i="13"/>
  <c r="D78" i="13"/>
  <c r="D83" i="13"/>
  <c r="D81" i="13"/>
  <c r="D79" i="13"/>
  <c r="D80" i="13"/>
  <c r="D22" i="5"/>
  <c r="D28" i="5" s="1"/>
  <c r="D34" i="5" s="1"/>
  <c r="D40" i="5" s="1"/>
  <c r="D46" i="5" s="1"/>
  <c r="D52" i="5" s="1"/>
  <c r="D58" i="5" s="1"/>
  <c r="D64" i="5" s="1"/>
  <c r="D21" i="5"/>
  <c r="D27" i="5" s="1"/>
  <c r="D33" i="5" s="1"/>
  <c r="D39" i="5" s="1"/>
  <c r="D45" i="5" s="1"/>
  <c r="D51" i="5" s="1"/>
  <c r="D57" i="5" s="1"/>
  <c r="D63" i="5" s="1"/>
  <c r="D20" i="5"/>
  <c r="D26" i="5" s="1"/>
  <c r="D32" i="5" s="1"/>
  <c r="D38" i="5" s="1"/>
  <c r="D44" i="5" s="1"/>
  <c r="D50" i="5" s="1"/>
  <c r="D56" i="5" s="1"/>
  <c r="D62" i="5" s="1"/>
  <c r="D19" i="5"/>
  <c r="D25" i="5" s="1"/>
  <c r="D31" i="5" s="1"/>
  <c r="D37" i="5" s="1"/>
  <c r="D43" i="5" s="1"/>
  <c r="D49" i="5" s="1"/>
  <c r="D55" i="5" s="1"/>
  <c r="D61" i="5" s="1"/>
  <c r="D18" i="5"/>
  <c r="D24" i="5" s="1"/>
  <c r="D30" i="5" s="1"/>
  <c r="D36" i="5" s="1"/>
  <c r="D42" i="5" s="1"/>
  <c r="D48" i="5" s="1"/>
  <c r="D54" i="5" s="1"/>
  <c r="D60" i="5" s="1"/>
  <c r="D108" i="13" l="1"/>
  <c r="D116" i="13" s="1"/>
  <c r="D124" i="13" s="1"/>
  <c r="D132" i="13" s="1"/>
  <c r="D140" i="13" s="1"/>
  <c r="D114" i="13"/>
  <c r="D122" i="13" s="1"/>
  <c r="D130" i="13" s="1"/>
  <c r="D138" i="13" s="1"/>
  <c r="D105" i="13"/>
  <c r="D113" i="13" s="1"/>
  <c r="D121" i="13" s="1"/>
  <c r="D129" i="13" s="1"/>
  <c r="D137" i="13" s="1"/>
  <c r="D103" i="13"/>
  <c r="D111" i="13" s="1"/>
  <c r="D119" i="13" s="1"/>
  <c r="D127" i="13" s="1"/>
  <c r="D135" i="13" s="1"/>
  <c r="D102" i="13"/>
  <c r="D110" i="13" s="1"/>
  <c r="D118" i="13" s="1"/>
  <c r="D126" i="13" s="1"/>
  <c r="D134" i="13" s="1"/>
  <c r="D104" i="13"/>
  <c r="D112" i="13" s="1"/>
  <c r="D120" i="13" s="1"/>
  <c r="D128" i="13" s="1"/>
  <c r="D136" i="13" s="1"/>
  <c r="D107" i="13"/>
  <c r="D115" i="13" s="1"/>
  <c r="D123" i="13" s="1"/>
  <c r="D131" i="13" s="1"/>
  <c r="D139" i="13" s="1"/>
  <c r="D90" i="6"/>
  <c r="D97" i="6" s="1"/>
  <c r="D104" i="6" s="1"/>
  <c r="D111" i="6" s="1"/>
  <c r="D118" i="6" s="1"/>
  <c r="D94" i="6"/>
  <c r="D101" i="6" s="1"/>
  <c r="D108" i="6" s="1"/>
  <c r="D115" i="6" s="1"/>
  <c r="D122" i="6" s="1"/>
  <c r="D95" i="6"/>
  <c r="D102" i="6" s="1"/>
  <c r="D109" i="6" s="1"/>
  <c r="D116" i="6" s="1"/>
  <c r="D123" i="6" s="1"/>
  <c r="D91" i="6"/>
  <c r="D98" i="6" s="1"/>
  <c r="D105" i="6" s="1"/>
  <c r="D112" i="6" s="1"/>
  <c r="D119" i="6" s="1"/>
  <c r="D93" i="6"/>
  <c r="D100" i="6" s="1"/>
  <c r="D107" i="6" s="1"/>
  <c r="D114" i="6" s="1"/>
  <c r="D121" i="6" s="1"/>
  <c r="D92" i="6"/>
  <c r="D99" i="6" s="1"/>
  <c r="D106" i="6" s="1"/>
  <c r="D113" i="6" s="1"/>
  <c r="D120" i="6" s="1"/>
  <c r="D19" i="4"/>
  <c r="D24" i="4" s="1"/>
  <c r="D29" i="4" s="1"/>
  <c r="D34" i="4" s="1"/>
  <c r="D39" i="4" s="1"/>
  <c r="D44" i="4" s="1"/>
  <c r="D49" i="4" s="1"/>
  <c r="D54" i="4" s="1"/>
  <c r="D18" i="4"/>
  <c r="D23" i="4" s="1"/>
  <c r="D28" i="4" s="1"/>
  <c r="D33" i="4" s="1"/>
  <c r="D38" i="4" s="1"/>
  <c r="D43" i="4" s="1"/>
  <c r="D48" i="4" s="1"/>
  <c r="D53" i="4" s="1"/>
  <c r="D17" i="4"/>
  <c r="D22" i="4" s="1"/>
  <c r="D27" i="4" s="1"/>
  <c r="D32" i="4" s="1"/>
  <c r="D37" i="4" s="1"/>
  <c r="D42" i="4" s="1"/>
  <c r="D47" i="4" s="1"/>
  <c r="D52" i="4" s="1"/>
  <c r="D16" i="4"/>
  <c r="D21" i="4" s="1"/>
  <c r="D26" i="4" s="1"/>
  <c r="D31" i="4" s="1"/>
  <c r="D36" i="4" s="1"/>
  <c r="D41" i="4" s="1"/>
  <c r="D46" i="4" s="1"/>
  <c r="D51" i="4" s="1"/>
  <c r="D79" i="5" l="1"/>
  <c r="D85" i="5" s="1"/>
  <c r="D91" i="5" s="1"/>
  <c r="D97" i="5" s="1"/>
  <c r="D103" i="5" s="1"/>
  <c r="D81" i="5"/>
  <c r="D87" i="5" s="1"/>
  <c r="D93" i="5" s="1"/>
  <c r="D99" i="5" s="1"/>
  <c r="D105" i="5" s="1"/>
  <c r="D80" i="5"/>
  <c r="D86" i="5" s="1"/>
  <c r="D92" i="5" s="1"/>
  <c r="D98" i="5" s="1"/>
  <c r="D104" i="5" s="1"/>
  <c r="D82" i="5"/>
  <c r="D88" i="5" s="1"/>
  <c r="D94" i="5" s="1"/>
  <c r="D100" i="5" s="1"/>
  <c r="D106" i="5" s="1"/>
  <c r="D83" i="5"/>
  <c r="D89" i="5" s="1"/>
  <c r="D95" i="5" s="1"/>
  <c r="D101" i="5" s="1"/>
  <c r="D107" i="5" s="1"/>
  <c r="D16" i="3"/>
  <c r="D20" i="3" s="1"/>
  <c r="D24" i="3" s="1"/>
  <c r="D28" i="3" s="1"/>
  <c r="D32" i="3" s="1"/>
  <c r="D36" i="3" s="1"/>
  <c r="D40" i="3" s="1"/>
  <c r="D44" i="3" s="1"/>
  <c r="D15" i="3"/>
  <c r="D19" i="3" s="1"/>
  <c r="D23" i="3" s="1"/>
  <c r="D27" i="3" s="1"/>
  <c r="D31" i="3" s="1"/>
  <c r="D35" i="3" s="1"/>
  <c r="D39" i="3" s="1"/>
  <c r="D43" i="3" s="1"/>
  <c r="D14" i="3"/>
  <c r="D18" i="3" s="1"/>
  <c r="D22" i="3" s="1"/>
  <c r="D26" i="3" s="1"/>
  <c r="D30" i="3" s="1"/>
  <c r="D34" i="3" s="1"/>
  <c r="D38" i="3" s="1"/>
  <c r="D42" i="3" l="1"/>
  <c r="D55" i="3" s="1"/>
  <c r="D59" i="3" s="1"/>
  <c r="D63" i="3" s="1"/>
  <c r="D67" i="3" s="1"/>
  <c r="D71" i="3" s="1"/>
  <c r="D67" i="4"/>
  <c r="D72" i="4" s="1"/>
  <c r="D77" i="4" s="1"/>
  <c r="D82" i="4" s="1"/>
  <c r="D87" i="4" s="1"/>
  <c r="D70" i="4"/>
  <c r="D75" i="4" s="1"/>
  <c r="D80" i="4" s="1"/>
  <c r="D85" i="4" s="1"/>
  <c r="D90" i="4" s="1"/>
  <c r="D69" i="4"/>
  <c r="D74" i="4" s="1"/>
  <c r="D79" i="4" s="1"/>
  <c r="D84" i="4" s="1"/>
  <c r="D89" i="4" s="1"/>
  <c r="D68" i="4"/>
  <c r="D73" i="4" s="1"/>
  <c r="D78" i="4" s="1"/>
  <c r="D83" i="4" s="1"/>
  <c r="D88" i="4" s="1"/>
  <c r="H56" i="2"/>
  <c r="F56" i="2"/>
  <c r="H55" i="2"/>
  <c r="F55" i="2"/>
  <c r="H53" i="2"/>
  <c r="F53" i="2"/>
  <c r="H52" i="2"/>
  <c r="F52" i="2"/>
  <c r="H50" i="2"/>
  <c r="F50" i="2"/>
  <c r="H49" i="2"/>
  <c r="F49" i="2"/>
  <c r="H47" i="2"/>
  <c r="F47" i="2"/>
  <c r="H46" i="2"/>
  <c r="F46" i="2"/>
  <c r="H44" i="2"/>
  <c r="F44" i="2"/>
  <c r="H43" i="2"/>
  <c r="F43" i="2"/>
  <c r="H41" i="2"/>
  <c r="F41" i="2"/>
  <c r="H40" i="2"/>
  <c r="F39" i="2"/>
  <c r="H38" i="2"/>
  <c r="F38" i="2"/>
  <c r="H35" i="2"/>
  <c r="F35" i="2"/>
  <c r="H34" i="2"/>
  <c r="F34" i="2"/>
  <c r="H32" i="2"/>
  <c r="F32" i="2"/>
  <c r="H31" i="2"/>
  <c r="F31" i="2"/>
  <c r="H29" i="2"/>
  <c r="F29" i="2"/>
  <c r="H28" i="2"/>
  <c r="F28" i="2"/>
  <c r="H26" i="2"/>
  <c r="F26" i="2"/>
  <c r="H25" i="2"/>
  <c r="F25" i="2"/>
  <c r="H23" i="2"/>
  <c r="F23" i="2"/>
  <c r="H22" i="2"/>
  <c r="F22" i="2"/>
  <c r="H20" i="2"/>
  <c r="F20" i="2"/>
  <c r="H19" i="2"/>
  <c r="F19" i="2"/>
  <c r="H17" i="2"/>
  <c r="F17" i="2"/>
  <c r="F16" i="2"/>
  <c r="H14" i="2"/>
  <c r="F14" i="2"/>
  <c r="D14" i="2"/>
  <c r="D17" i="2" s="1"/>
  <c r="D20" i="2" s="1"/>
  <c r="D23" i="2" s="1"/>
  <c r="D26" i="2" s="1"/>
  <c r="D29" i="2" s="1"/>
  <c r="D32" i="2" s="1"/>
  <c r="D35" i="2" s="1"/>
  <c r="H13" i="2"/>
  <c r="F13" i="2"/>
  <c r="D13" i="2"/>
  <c r="D16" i="2" s="1"/>
  <c r="D19" i="2" s="1"/>
  <c r="D22" i="2" s="1"/>
  <c r="D25" i="2" s="1"/>
  <c r="D28" i="2" s="1"/>
  <c r="D31" i="2" s="1"/>
  <c r="D34" i="2" s="1"/>
  <c r="H11" i="2"/>
  <c r="F11" i="2"/>
  <c r="H10" i="2"/>
  <c r="D57" i="3" l="1"/>
  <c r="D61" i="3" s="1"/>
  <c r="D65" i="3" s="1"/>
  <c r="D69" i="3" s="1"/>
  <c r="D73" i="3" s="1"/>
  <c r="D56" i="3"/>
  <c r="D60" i="3" s="1"/>
  <c r="D64" i="3" s="1"/>
  <c r="D68" i="3" s="1"/>
  <c r="D72" i="3" s="1"/>
  <c r="D55" i="2"/>
  <c r="D44" i="2" l="1"/>
  <c r="D47" i="2" s="1"/>
  <c r="D50" i="2" s="1"/>
  <c r="D53" i="2" s="1"/>
  <c r="D56" i="2" s="1"/>
</calcChain>
</file>

<file path=xl/sharedStrings.xml><?xml version="1.0" encoding="utf-8"?>
<sst xmlns="http://schemas.openxmlformats.org/spreadsheetml/2006/main" count="883" uniqueCount="74">
  <si>
    <t>HOW TO GUIDE</t>
  </si>
  <si>
    <t xml:space="preserve">Step 1 </t>
  </si>
  <si>
    <t xml:space="preserve">On the below tabs, select the number of teams you will have playing (ie. 4 teams, 6 teams, 8 teams etc.) </t>
  </si>
  <si>
    <t xml:space="preserve">If you have 7 teams, you will need to select the 8 team draw generator and list one of your teams as 'BYE' </t>
  </si>
  <si>
    <t xml:space="preserve">Step 2 </t>
  </si>
  <si>
    <t>TIME</t>
  </si>
  <si>
    <t>HOME TEAM</t>
  </si>
  <si>
    <t>AWAY TEAM</t>
  </si>
  <si>
    <t>VENUE</t>
  </si>
  <si>
    <t>V</t>
  </si>
  <si>
    <t xml:space="preserve">ENTER TEAM NAMES BELOW </t>
  </si>
  <si>
    <t>Sherwood Black</t>
  </si>
  <si>
    <t>Sherwood White</t>
  </si>
  <si>
    <t>Yeronga Red</t>
  </si>
  <si>
    <t>Team #</t>
  </si>
  <si>
    <t>SCHEDULE GENERATOR</t>
  </si>
  <si>
    <t xml:space="preserve">Enter the name of your teams in to collumn B, next team the Team #'s </t>
  </si>
  <si>
    <t>Example</t>
  </si>
  <si>
    <t>BLANK</t>
  </si>
  <si>
    <t>WITH TEAMS ENTERED</t>
  </si>
  <si>
    <t xml:space="preserve">Yeronga Black </t>
  </si>
  <si>
    <t>Step 3</t>
  </si>
  <si>
    <t>NOTES</t>
  </si>
  <si>
    <t>WEEK 1</t>
  </si>
  <si>
    <t>WEEK 2</t>
  </si>
  <si>
    <t>WEEK 3</t>
  </si>
  <si>
    <t>WEEK 4</t>
  </si>
  <si>
    <t>WEEK 5</t>
  </si>
  <si>
    <t>WEEK 6</t>
  </si>
  <si>
    <t>WEEK 8</t>
  </si>
  <si>
    <t>WEEK 7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</si>
  <si>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</si>
  <si>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</si>
  <si>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</si>
  <si>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</si>
  <si>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</si>
  <si>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</si>
  <si>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</si>
  <si>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</si>
  <si>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JUNE/JULY SCHOOL HOLIDAY BREAK</t>
  </si>
  <si>
    <t>THE TEAMS WILL APPEAR AUTOMATICALLY IN THE SCHEDULE ONCE ENTERED IN COLLUMN B</t>
  </si>
  <si>
    <t xml:space="preserve">Once teams have been entered in to the team rows, this will automatically generate a schedule of games (As below) </t>
  </si>
  <si>
    <t>Step 4</t>
  </si>
  <si>
    <t>Enter venues in to the 'VENUE'Collumn (These can be cluster, or at individual clubs)</t>
  </si>
  <si>
    <t xml:space="preserve">Step 5 </t>
  </si>
  <si>
    <t xml:space="preserve">Enter any notes you wish to include in your schedule, ie. 'Home team to bring Goal Posts with them for game' </t>
  </si>
  <si>
    <t>Enter the times in to the 'TIME' Collumn (recommendation is for the time slot to be the same every week, ie. 8:00am</t>
  </si>
  <si>
    <t>Step 6</t>
  </si>
  <si>
    <t xml:space="preserve">Once all information has been entered, you can generate a PDF version of your schedule. </t>
  </si>
  <si>
    <t>To do so, select - File&gt;Print</t>
  </si>
  <si>
    <t xml:space="preserve">Then under printer options, select 'Microsoft Print to PDF'  </t>
  </si>
  <si>
    <t>Once clicking print, you will then need to save the document as a PDF file</t>
  </si>
  <si>
    <t xml:space="preserve">FOR TEAMS: </t>
  </si>
  <si>
    <t>Team 1</t>
  </si>
  <si>
    <t>Team 2</t>
  </si>
  <si>
    <t>Team 3</t>
  </si>
  <si>
    <t>Team 4</t>
  </si>
  <si>
    <t>Team 5</t>
  </si>
  <si>
    <t>Team 6</t>
  </si>
  <si>
    <t>Team 7</t>
  </si>
  <si>
    <t>Team 8</t>
  </si>
  <si>
    <t>Team 9</t>
  </si>
  <si>
    <t>Team 10</t>
  </si>
  <si>
    <t>Team 11</t>
  </si>
  <si>
    <t>Team 12</t>
  </si>
  <si>
    <t xml:space="preserve">WEEK 9 </t>
  </si>
  <si>
    <t>Team 13</t>
  </si>
  <si>
    <t>Team 14</t>
  </si>
  <si>
    <t>Team 15</t>
  </si>
  <si>
    <t>Team 16</t>
  </si>
  <si>
    <t>JUNE/JULY SCHOOL HOLIDAY BREAK &amp; MID YEAR ENTRY POINT</t>
  </si>
  <si>
    <t>Last week of School Holidays</t>
  </si>
  <si>
    <t>SUPERSTARS FOOTY</t>
  </si>
  <si>
    <t>SUPERSTARS FOOTY WEEKLY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</si>
</sst>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[$-F400]h:mm:ss\ AM/PM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2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 applyAlignment="1">
      <alignment horizontal="center"/>
    </xf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" fillId="5" borderId="9" xfId="0" applyFont="1" applyFill="1" applyBorder="1"/>
    <xf numFmtId="0" fontId="0" fillId="5" borderId="9" xfId="0" applyFill="1" applyBorder="1"/>
    <xf numFmtId="0" fontId="0" fillId="0" borderId="9" xfId="0" applyBorder="1" applyAlignment="1">
      <alignment horizontal="left"/>
    </xf>
    <xf numFmtId="0" fontId="0" fillId="0" borderId="9" xfId="0" applyBorder="1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13" xfId="0" applyNumberFormat="1" applyBorder="1" applyAlignment="1">
      <alignment horizontal="left"/>
    </xf>
    <xf numFmtId="164" fontId="0" fillId="0" borderId="14" xfId="0" applyNumberFormat="1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5" xfId="0" applyBorder="1" applyAlignment="1">
      <alignment horizontal="center"/>
    </xf>
    <xf numFmtId="165" fontId="0" fillId="0" borderId="9" xfId="0" applyNumberFormat="1" applyBorder="1" applyAlignment="1">
      <alignment horizontal="center"/>
    </xf>
    <xf numFmtId="0" fontId="0" fillId="0" borderId="0" xfId="0" applyFill="1" applyBorder="1"/>
    <xf numFmtId="165" fontId="0" fillId="0" borderId="15" xfId="0" applyNumberFormat="1" applyBorder="1" applyAlignment="1">
      <alignment horizontal="center"/>
    </xf>
    <xf numFmtId="0" fontId="9" fillId="0" borderId="0" xfId="0" applyFont="1"/>
    <xf numFmtId="0" fontId="3" fillId="2" borderId="0" xfId="0" applyFont="1" applyFill="1" applyBorder="1"/>
    <xf numFmtId="0" fontId="7" fillId="2" borderId="0" xfId="0" applyFont="1" applyFill="1" applyBorder="1"/>
    <xf numFmtId="0" fontId="1" fillId="0" borderId="0" xfId="0" applyFont="1" applyFill="1" applyBorder="1"/>
    <xf numFmtId="164" fontId="6" fillId="2" borderId="4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/>
    </xf>
    <xf numFmtId="164" fontId="6" fillId="2" borderId="6" xfId="0" applyNumberFormat="1" applyFont="1" applyFill="1" applyBorder="1" applyAlignment="1">
      <alignment horizontal="center" vertical="center"/>
    </xf>
    <xf numFmtId="164" fontId="6" fillId="2" borderId="7" xfId="0" applyNumberFormat="1" applyFont="1" applyFill="1" applyBorder="1" applyAlignment="1">
      <alignment horizontal="center" vertical="center"/>
    </xf>
    <xf numFmtId="164" fontId="6" fillId="2" borderId="8" xfId="0" applyNumberFormat="1" applyFont="1" applyFill="1" applyBorder="1" applyAlignment="1">
      <alignment horizontal="center" vertical="center"/>
    </xf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0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164" fontId="6" fillId="2" borderId="4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left" vertical="center"/>
    </xf>
    <xf numFmtId="165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65" fontId="0" fillId="0" borderId="9" xfId="0" applyNumberForma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165" fontId="0" fillId="0" borderId="0" xfId="0" applyNumberFormat="1" applyAlignment="1">
      <alignment horizontal="left"/>
    </xf>
    <xf numFmtId="165" fontId="0" fillId="0" borderId="9" xfId="0" applyNumberFormat="1" applyFill="1" applyBorder="1" applyAlignment="1">
      <alignment horizontal="left"/>
    </xf>
    <xf numFmtId="165" fontId="0" fillId="0" borderId="9" xfId="0" applyNumberForma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0" fontId="0" fillId="5" borderId="9" xfId="0" applyFill="1" applyBorder="1" applyAlignment="1">
      <alignment vertical="center"/>
    </xf>
    <xf numFmtId="165" fontId="0" fillId="3" borderId="9" xfId="0" applyNumberFormat="1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0" fillId="3" borderId="9" xfId="0" applyFill="1" applyBorder="1" applyAlignment="1">
      <alignment horizontal="center" vertical="center"/>
    </xf>
    <xf numFmtId="164" fontId="1" fillId="3" borderId="16" xfId="0" applyNumberFormat="1" applyFont="1" applyFill="1" applyBorder="1" applyAlignment="1"/>
    <xf numFmtId="164" fontId="1" fillId="3" borderId="17" xfId="0" applyNumberFormat="1" applyFont="1" applyFill="1" applyBorder="1" applyAlignment="1"/>
    <xf numFmtId="164" fontId="1" fillId="3" borderId="21" xfId="0" applyNumberFormat="1" applyFont="1" applyFill="1" applyBorder="1" applyAlignment="1"/>
    <xf numFmtId="164" fontId="1" fillId="3" borderId="22" xfId="0" applyNumberFormat="1" applyFont="1" applyFill="1" applyBorder="1" applyAlignment="1"/>
    <xf numFmtId="164" fontId="1" fillId="3" borderId="13" xfId="0" applyNumberFormat="1" applyFont="1" applyFill="1" applyBorder="1" applyAlignment="1">
      <alignment horizontal="left" vertical="center"/>
    </xf>
    <xf numFmtId="164" fontId="0" fillId="0" borderId="13" xfId="0" applyNumberFormat="1" applyBorder="1" applyAlignment="1">
      <alignment horizontal="left" vertical="center"/>
    </xf>
    <xf numFmtId="164" fontId="0" fillId="0" borderId="14" xfId="0" applyNumberFormat="1" applyBorder="1" applyAlignment="1">
      <alignment horizontal="left" vertical="center"/>
    </xf>
    <xf numFmtId="165" fontId="0" fillId="0" borderId="15" xfId="0" applyNumberForma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3" borderId="25" xfId="0" applyFill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0" fillId="3" borderId="27" xfId="0" applyFill="1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horizontal="left" vertical="center"/>
    </xf>
    <xf numFmtId="0" fontId="0" fillId="3" borderId="26" xfId="0" applyFill="1" applyBorder="1" applyAlignment="1">
      <alignment vertical="center"/>
    </xf>
    <xf numFmtId="164" fontId="1" fillId="3" borderId="30" xfId="0" applyNumberFormat="1" applyFont="1" applyFill="1" applyBorder="1" applyAlignment="1">
      <alignment horizontal="left" vertical="center"/>
    </xf>
    <xf numFmtId="165" fontId="0" fillId="3" borderId="31" xfId="0" applyNumberFormat="1" applyFill="1" applyBorder="1" applyAlignment="1">
      <alignment horizontal="left" vertical="center"/>
    </xf>
    <xf numFmtId="0" fontId="0" fillId="3" borderId="31" xfId="0" applyFill="1" applyBorder="1" applyAlignment="1">
      <alignment horizontal="left" vertical="center"/>
    </xf>
    <xf numFmtId="0" fontId="0" fillId="3" borderId="31" xfId="0" applyFill="1" applyBorder="1" applyAlignment="1">
      <alignment horizontal="center" vertical="center"/>
    </xf>
    <xf numFmtId="0" fontId="0" fillId="3" borderId="32" xfId="0" applyFill="1" applyBorder="1" applyAlignment="1">
      <alignment horizontal="left" vertical="center"/>
    </xf>
    <xf numFmtId="0" fontId="0" fillId="3" borderId="33" xfId="0" applyFill="1" applyBorder="1" applyAlignment="1">
      <alignment vertical="center"/>
    </xf>
    <xf numFmtId="164" fontId="0" fillId="0" borderId="34" xfId="0" applyNumberFormat="1" applyBorder="1" applyAlignment="1">
      <alignment horizontal="left"/>
    </xf>
    <xf numFmtId="165" fontId="1" fillId="0" borderId="35" xfId="0" applyNumberFormat="1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0" fillId="2" borderId="0" xfId="0" applyNumberFormat="1" applyFont="1" applyFill="1" applyBorder="1" applyAlignment="1">
      <alignment horizontal="left"/>
    </xf>
    <xf numFmtId="0" fontId="12" fillId="2" borderId="0" xfId="0" applyNumberFormat="1" applyFont="1" applyFill="1" applyBorder="1" applyAlignment="1">
      <alignment horizontal="center"/>
    </xf>
    <xf numFmtId="0" fontId="10" fillId="2" borderId="0" xfId="0" applyNumberFormat="1" applyFont="1" applyFill="1" applyBorder="1" applyAlignment="1">
      <alignment horizontal="left" vertical="center"/>
    </xf>
    <xf numFmtId="0" fontId="10" fillId="2" borderId="0" xfId="0" applyNumberFormat="1" applyFont="1" applyFill="1" applyBorder="1" applyAlignment="1">
      <alignment horizontal="center" vertical="center"/>
    </xf>
    <xf numFmtId="0" fontId="12" fillId="2" borderId="0" xfId="0" applyNumberFormat="1" applyFont="1" applyFill="1" applyBorder="1" applyAlignment="1">
      <alignment horizontal="left"/>
    </xf>
    <xf numFmtId="165" fontId="0" fillId="0" borderId="15" xfId="0" applyNumberFormat="1" applyBorder="1" applyAlignment="1">
      <alignment horizontal="left"/>
    </xf>
    <xf numFmtId="164" fontId="0" fillId="2" borderId="4" xfId="0" applyNumberFormat="1" applyFill="1" applyBorder="1" applyAlignment="1">
      <alignment horizontal="left"/>
    </xf>
    <xf numFmtId="165" fontId="0" fillId="2" borderId="0" xfId="0" applyNumberForma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164" fontId="1" fillId="3" borderId="13" xfId="0" applyNumberFormat="1" applyFont="1" applyFill="1" applyBorder="1" applyAlignment="1">
      <alignment horizontal="left"/>
    </xf>
    <xf numFmtId="165" fontId="0" fillId="3" borderId="9" xfId="0" applyNumberFormat="1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0" fillId="3" borderId="9" xfId="0" applyFill="1" applyBorder="1" applyAlignment="1">
      <alignment horizontal="center"/>
    </xf>
    <xf numFmtId="164" fontId="1" fillId="3" borderId="30" xfId="0" applyNumberFormat="1" applyFont="1" applyFill="1" applyBorder="1" applyAlignment="1">
      <alignment horizontal="left"/>
    </xf>
    <xf numFmtId="165" fontId="0" fillId="3" borderId="31" xfId="0" applyNumberFormat="1" applyFill="1" applyBorder="1" applyAlignment="1">
      <alignment horizontal="left"/>
    </xf>
    <xf numFmtId="0" fontId="0" fillId="3" borderId="31" xfId="0" applyFill="1" applyBorder="1" applyAlignment="1">
      <alignment horizontal="left"/>
    </xf>
    <xf numFmtId="0" fontId="0" fillId="3" borderId="31" xfId="0" applyFill="1" applyBorder="1" applyAlignment="1">
      <alignment horizontal="center"/>
    </xf>
    <xf numFmtId="0" fontId="0" fillId="3" borderId="25" xfId="0" applyFill="1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3" borderId="32" xfId="0" applyFill="1" applyBorder="1" applyAlignment="1">
      <alignment horizontal="left"/>
    </xf>
    <xf numFmtId="0" fontId="0" fillId="3" borderId="26" xfId="0" applyFill="1" applyBorder="1"/>
    <xf numFmtId="0" fontId="0" fillId="0" borderId="27" xfId="0" applyBorder="1"/>
    <xf numFmtId="0" fontId="0" fillId="3" borderId="27" xfId="0" applyFill="1" applyBorder="1"/>
    <xf numFmtId="0" fontId="0" fillId="0" borderId="28" xfId="0" applyBorder="1"/>
    <xf numFmtId="0" fontId="0" fillId="3" borderId="33" xfId="0" applyFill="1" applyBorder="1"/>
    <xf numFmtId="164" fontId="1" fillId="3" borderId="27" xfId="0" applyNumberFormat="1" applyFont="1" applyFill="1" applyBorder="1" applyAlignment="1"/>
    <xf numFmtId="0" fontId="9" fillId="0" borderId="27" xfId="0" applyFont="1" applyBorder="1"/>
    <xf numFmtId="0" fontId="9" fillId="0" borderId="28" xfId="0" applyFont="1" applyBorder="1"/>
    <xf numFmtId="164" fontId="1" fillId="3" borderId="26" xfId="0" applyNumberFormat="1" applyFont="1" applyFill="1" applyBorder="1" applyAlignment="1"/>
    <xf numFmtId="164" fontId="0" fillId="2" borderId="6" xfId="0" applyNumberFormat="1" applyFill="1" applyBorder="1" applyAlignment="1">
      <alignment horizontal="left"/>
    </xf>
    <xf numFmtId="165" fontId="0" fillId="2" borderId="7" xfId="0" applyNumberFormat="1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7" xfId="0" applyFill="1" applyBorder="1" applyAlignment="1">
      <alignment horizontal="center"/>
    </xf>
    <xf numFmtId="164" fontId="0" fillId="0" borderId="37" xfId="0" applyNumberFormat="1" applyBorder="1" applyAlignment="1">
      <alignment horizontal="left"/>
    </xf>
    <xf numFmtId="165" fontId="1" fillId="0" borderId="38" xfId="0" applyNumberFormat="1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40" xfId="0" applyFont="1" applyFill="1" applyBorder="1" applyAlignment="1">
      <alignment horizontal="center"/>
    </xf>
    <xf numFmtId="164" fontId="1" fillId="3" borderId="11" xfId="0" applyNumberFormat="1" applyFont="1" applyFill="1" applyBorder="1" applyAlignment="1">
      <alignment horizontal="left"/>
    </xf>
    <xf numFmtId="165" fontId="0" fillId="3" borderId="12" xfId="0" applyNumberFormat="1" applyFill="1" applyBorder="1" applyAlignment="1">
      <alignment horizontal="left"/>
    </xf>
    <xf numFmtId="0" fontId="0" fillId="3" borderId="12" xfId="0" applyFill="1" applyBorder="1" applyAlignment="1">
      <alignment horizontal="left"/>
    </xf>
    <xf numFmtId="0" fontId="0" fillId="3" borderId="12" xfId="0" applyFill="1" applyBorder="1" applyAlignment="1">
      <alignment horizontal="center"/>
    </xf>
    <xf numFmtId="0" fontId="0" fillId="3" borderId="24" xfId="0" applyFill="1" applyBorder="1" applyAlignment="1">
      <alignment horizontal="left"/>
    </xf>
    <xf numFmtId="0" fontId="10" fillId="2" borderId="0" xfId="0" applyFont="1" applyFill="1" applyBorder="1" applyAlignment="1">
      <alignment horizontal="center"/>
    </xf>
    <xf numFmtId="0" fontId="0" fillId="0" borderId="9" xfId="0" applyFill="1" applyBorder="1" applyAlignment="1">
      <alignment horizontal="left"/>
    </xf>
    <xf numFmtId="0" fontId="8" fillId="2" borderId="0" xfId="0" applyNumberFormat="1" applyFont="1" applyFill="1" applyBorder="1" applyAlignment="1">
      <alignment horizontal="center"/>
    </xf>
    <xf numFmtId="0" fontId="11" fillId="2" borderId="0" xfId="0" applyNumberFormat="1" applyFont="1" applyFill="1" applyBorder="1" applyAlignment="1">
      <alignment horizontal="center" vertical="center"/>
    </xf>
    <xf numFmtId="164" fontId="0" fillId="0" borderId="41" xfId="0" applyNumberFormat="1" applyBorder="1" applyAlignment="1">
      <alignment horizontal="left"/>
    </xf>
    <xf numFmtId="165" fontId="0" fillId="0" borderId="42" xfId="0" applyNumberFormat="1" applyBorder="1" applyAlignment="1">
      <alignment horizontal="center"/>
    </xf>
    <xf numFmtId="0" fontId="0" fillId="0" borderId="42" xfId="0" applyBorder="1" applyAlignment="1">
      <alignment horizontal="left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left"/>
    </xf>
    <xf numFmtId="0" fontId="9" fillId="0" borderId="44" xfId="0" applyFont="1" applyBorder="1"/>
    <xf numFmtId="164" fontId="0" fillId="0" borderId="30" xfId="0" applyNumberFormat="1" applyBorder="1" applyAlignment="1">
      <alignment horizontal="left"/>
    </xf>
    <xf numFmtId="165" fontId="0" fillId="0" borderId="31" xfId="0" applyNumberFormat="1" applyBorder="1" applyAlignment="1">
      <alignment horizontal="center"/>
    </xf>
    <xf numFmtId="0" fontId="0" fillId="0" borderId="31" xfId="0" applyBorder="1" applyAlignment="1">
      <alignment horizontal="left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left"/>
    </xf>
    <xf numFmtId="0" fontId="9" fillId="0" borderId="33" xfId="0" applyFont="1" applyBorder="1"/>
    <xf numFmtId="0" fontId="8" fillId="2" borderId="0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/>
    </xf>
    <xf numFmtId="164" fontId="6" fillId="2" borderId="4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/>
    </xf>
    <xf numFmtId="164" fontId="5" fillId="0" borderId="18" xfId="0" applyNumberFormat="1" applyFont="1" applyBorder="1" applyAlignment="1">
      <alignment horizontal="center"/>
    </xf>
    <xf numFmtId="164" fontId="5" fillId="0" borderId="19" xfId="0" applyNumberFormat="1" applyFont="1" applyBorder="1" applyAlignment="1">
      <alignment horizontal="center"/>
    </xf>
    <xf numFmtId="164" fontId="5" fillId="0" borderId="2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60960</xdr:colOff>
      <xdr:row>20</xdr:row>
      <xdr:rowOff>91440</xdr:rowOff>
    </xdr:from>
    <xdr:to>
      <xdr:col>8</xdr:col>
      <xdr:colOff>556260</xdr:colOff>
      <xdr:row>20</xdr:row>
      <xdr:rowOff>91440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244340" y="4541520"/>
          <a:ext cx="495300" cy="0"/>
        </a:xfrm>
        <a:prstGeom prst="straightConnector1">
          <a:avLst/>
        </a:prstGeom>
        <a:ln w="762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7620</xdr:colOff>
      <xdr:row>26</xdr:row>
      <xdr:rowOff>167640</xdr:rowOff>
    </xdr:from>
    <xdr:to>
      <xdr:col>14</xdr:col>
      <xdr:colOff>556260</xdr:colOff>
      <xdr:row>31</xdr:row>
      <xdr:rowOff>139152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8740" y="5631180"/>
          <a:ext cx="7048500" cy="885912"/>
        </a:xfrm>
        <a:prstGeom prst="rect">
          <a:avLst/>
        </a:prstGeom>
      </xdr:spPr>
    </xdr:pic>
    <xdr:clientData/>
  </xdr:twoCellAnchor>
  <xdr:twoCellAnchor editAs="oneCell">
    <xdr:from>
      <xdr:col>3</xdr:col>
      <xdr:colOff>7620</xdr:colOff>
      <xdr:row>33</xdr:row>
      <xdr:rowOff>22860</xdr:rowOff>
    </xdr:from>
    <xdr:to>
      <xdr:col>14</xdr:col>
      <xdr:colOff>579120</xdr:colOff>
      <xdr:row>37</xdr:row>
      <xdr:rowOff>180126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48740" y="6819900"/>
          <a:ext cx="7071360" cy="888786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40</xdr:row>
      <xdr:rowOff>22860</xdr:rowOff>
    </xdr:from>
    <xdr:to>
      <xdr:col>14</xdr:col>
      <xdr:colOff>581944</xdr:colOff>
      <xdr:row>44</xdr:row>
      <xdr:rowOff>167640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41120" y="8100060"/>
          <a:ext cx="7081804" cy="8763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14</xdr:col>
      <xdr:colOff>571500</xdr:colOff>
      <xdr:row>51</xdr:row>
      <xdr:rowOff>161296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41120" y="9380220"/>
          <a:ext cx="7071360" cy="892816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54</xdr:row>
      <xdr:rowOff>15240</xdr:rowOff>
    </xdr:from>
    <xdr:to>
      <xdr:col>14</xdr:col>
      <xdr:colOff>594360</xdr:colOff>
      <xdr:row>59</xdr:row>
      <xdr:rowOff>3859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341120" y="10683240"/>
          <a:ext cx="7094220" cy="903019"/>
        </a:xfrm>
        <a:prstGeom prst="rect">
          <a:avLst/>
        </a:prstGeom>
      </xdr:spPr>
    </xdr:pic>
    <xdr:clientData/>
  </xdr:twoCellAnchor>
  <xdr:twoCellAnchor editAs="oneCell">
    <xdr:from>
      <xdr:col>2</xdr:col>
      <xdr:colOff>548640</xdr:colOff>
      <xdr:row>63</xdr:row>
      <xdr:rowOff>15239</xdr:rowOff>
    </xdr:from>
    <xdr:to>
      <xdr:col>7</xdr:col>
      <xdr:colOff>274320</xdr:colOff>
      <xdr:row>78</xdr:row>
      <xdr:rowOff>17078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 rotWithShape="1">
        <a:blip xmlns:r="http://schemas.openxmlformats.org/officeDocument/2006/relationships" r:embed="rId6"/>
        <a:srcRect l="50055" t="3467" r="34584" b="42795"/>
        <a:stretch/>
      </xdr:blipFill>
      <xdr:spPr bwMode="auto">
        <a:xfrm>
          <a:off x="1280160" y="12336779"/>
          <a:ext cx="2567940" cy="274503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</xdr:col>
      <xdr:colOff>419100</xdr:colOff>
      <xdr:row>73</xdr:row>
      <xdr:rowOff>91440</xdr:rowOff>
    </xdr:from>
    <xdr:to>
      <xdr:col>7</xdr:col>
      <xdr:colOff>419100</xdr:colOff>
      <xdr:row>75</xdr:row>
      <xdr:rowOff>160020</xdr:rowOff>
    </xdr:to>
    <xdr:sp macro="" textlink="">
      <xdr:nvSpPr>
        <xdr:cNvPr id="14" name="Oval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150620" y="14241780"/>
          <a:ext cx="2842260" cy="43434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 editAs="oneCell">
    <xdr:from>
      <xdr:col>1</xdr:col>
      <xdr:colOff>76200</xdr:colOff>
      <xdr:row>1</xdr:row>
      <xdr:rowOff>28575</xdr:rowOff>
    </xdr:from>
    <xdr:to>
      <xdr:col>4</xdr:col>
      <xdr:colOff>188594</xdr:colOff>
      <xdr:row>7</xdr:row>
      <xdr:rowOff>171193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DD30DA8D-18B5-4DD8-B99D-106C2AB2C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42875"/>
          <a:ext cx="1941194" cy="20857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552449</xdr:colOff>
      <xdr:row>0</xdr:row>
      <xdr:rowOff>86298</xdr:rowOff>
    </xdr:from>
    <xdr:to>
      <xdr:col>9</xdr:col>
      <xdr:colOff>1673568</xdr:colOff>
      <xdr:row>5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2FC8B11-2055-4603-88CB-9A585300342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953"/>
        <a:stretch/>
      </xdr:blipFill>
      <xdr:spPr>
        <a:xfrm>
          <a:off x="11572874" y="86298"/>
          <a:ext cx="1121119" cy="999552"/>
        </a:xfrm>
        <a:prstGeom prst="rect">
          <a:avLst/>
        </a:prstGeom>
      </xdr:spPr>
    </xdr:pic>
    <xdr:clientData/>
  </xdr:twoCellAnchor>
  <xdr:twoCellAnchor editAs="oneCell">
    <xdr:from>
      <xdr:col>3</xdr:col>
      <xdr:colOff>276225</xdr:colOff>
      <xdr:row>0</xdr:row>
      <xdr:rowOff>85725</xdr:rowOff>
    </xdr:from>
    <xdr:to>
      <xdr:col>3</xdr:col>
      <xdr:colOff>1282064</xdr:colOff>
      <xdr:row>6</xdr:row>
      <xdr:rowOff>11743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49DFD98-D825-42D5-BB10-83829EADA1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85725"/>
          <a:ext cx="1005839" cy="10404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571499</xdr:colOff>
      <xdr:row>0</xdr:row>
      <xdr:rowOff>133923</xdr:rowOff>
    </xdr:from>
    <xdr:to>
      <xdr:col>9</xdr:col>
      <xdr:colOff>1692618</xdr:colOff>
      <xdr:row>6</xdr:row>
      <xdr:rowOff>47625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435458B-F76D-4A79-BE62-F9A8EB21FD8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953"/>
        <a:stretch/>
      </xdr:blipFill>
      <xdr:spPr>
        <a:xfrm>
          <a:off x="11601449" y="133923"/>
          <a:ext cx="1121119" cy="999552"/>
        </a:xfrm>
        <a:prstGeom prst="rect">
          <a:avLst/>
        </a:prstGeom>
      </xdr:spPr>
    </xdr:pic>
    <xdr:clientData/>
  </xdr:twoCellAnchor>
  <xdr:twoCellAnchor editAs="oneCell">
    <xdr:from>
      <xdr:col>3</xdr:col>
      <xdr:colOff>352425</xdr:colOff>
      <xdr:row>0</xdr:row>
      <xdr:rowOff>66675</xdr:rowOff>
    </xdr:from>
    <xdr:to>
      <xdr:col>3</xdr:col>
      <xdr:colOff>1358264</xdr:colOff>
      <xdr:row>6</xdr:row>
      <xdr:rowOff>21268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2610E7E-7860-4CB5-9843-E713903848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1400" y="66675"/>
          <a:ext cx="1005839" cy="104044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533399</xdr:colOff>
      <xdr:row>1</xdr:row>
      <xdr:rowOff>29148</xdr:rowOff>
    </xdr:from>
    <xdr:to>
      <xdr:col>9</xdr:col>
      <xdr:colOff>1654518</xdr:colOff>
      <xdr:row>6</xdr:row>
      <xdr:rowOff>123825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8F58A7B-6A2B-440E-8DED-906D7CC18F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953"/>
        <a:stretch/>
      </xdr:blipFill>
      <xdr:spPr>
        <a:xfrm>
          <a:off x="11563349" y="210123"/>
          <a:ext cx="1121119" cy="999552"/>
        </a:xfrm>
        <a:prstGeom prst="rect">
          <a:avLst/>
        </a:prstGeom>
      </xdr:spPr>
    </xdr:pic>
    <xdr:clientData/>
  </xdr:twoCellAnchor>
  <xdr:twoCellAnchor editAs="oneCell">
    <xdr:from>
      <xdr:col>3</xdr:col>
      <xdr:colOff>361950</xdr:colOff>
      <xdr:row>1</xdr:row>
      <xdr:rowOff>9525</xdr:rowOff>
    </xdr:from>
    <xdr:to>
      <xdr:col>3</xdr:col>
      <xdr:colOff>1367789</xdr:colOff>
      <xdr:row>6</xdr:row>
      <xdr:rowOff>150808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DBF25889-1D63-4CD3-8C14-6724761F89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0925" y="190500"/>
          <a:ext cx="1005839" cy="104615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600074</xdr:colOff>
      <xdr:row>2</xdr:row>
      <xdr:rowOff>38673</xdr:rowOff>
    </xdr:from>
    <xdr:to>
      <xdr:col>9</xdr:col>
      <xdr:colOff>1721193</xdr:colOff>
      <xdr:row>7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7B32528-B041-4C8D-8A28-8E9FE411BA7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953"/>
        <a:stretch/>
      </xdr:blipFill>
      <xdr:spPr>
        <a:xfrm>
          <a:off x="11630024" y="419673"/>
          <a:ext cx="1121119" cy="999552"/>
        </a:xfrm>
        <a:prstGeom prst="rect">
          <a:avLst/>
        </a:prstGeom>
      </xdr:spPr>
    </xdr:pic>
    <xdr:clientData/>
  </xdr:twoCellAnchor>
  <xdr:twoCellAnchor editAs="oneCell">
    <xdr:from>
      <xdr:col>3</xdr:col>
      <xdr:colOff>466725</xdr:colOff>
      <xdr:row>1</xdr:row>
      <xdr:rowOff>142875</xdr:rowOff>
    </xdr:from>
    <xdr:to>
      <xdr:col>3</xdr:col>
      <xdr:colOff>1472564</xdr:colOff>
      <xdr:row>7</xdr:row>
      <xdr:rowOff>93658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7C787A0-4081-4CA0-A6EE-BCD39C6BB7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5700" y="333375"/>
          <a:ext cx="1005839" cy="104615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609599</xdr:colOff>
      <xdr:row>2</xdr:row>
      <xdr:rowOff>105348</xdr:rowOff>
    </xdr:from>
    <xdr:to>
      <xdr:col>9</xdr:col>
      <xdr:colOff>1730718</xdr:colOff>
      <xdr:row>8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12B6CF5-9949-4A90-A1A9-22CBDFBBD51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953"/>
        <a:stretch/>
      </xdr:blipFill>
      <xdr:spPr>
        <a:xfrm>
          <a:off x="11639549" y="476823"/>
          <a:ext cx="1121119" cy="999552"/>
        </a:xfrm>
        <a:prstGeom prst="rect">
          <a:avLst/>
        </a:prstGeom>
      </xdr:spPr>
    </xdr:pic>
    <xdr:clientData/>
  </xdr:twoCellAnchor>
  <xdr:twoCellAnchor editAs="oneCell">
    <xdr:from>
      <xdr:col>3</xdr:col>
      <xdr:colOff>476250</xdr:colOff>
      <xdr:row>2</xdr:row>
      <xdr:rowOff>19050</xdr:rowOff>
    </xdr:from>
    <xdr:to>
      <xdr:col>3</xdr:col>
      <xdr:colOff>1482089</xdr:colOff>
      <xdr:row>7</xdr:row>
      <xdr:rowOff>160333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6A570E3-0D0E-4E43-9A7D-E2E1FB2AA1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5" y="390525"/>
          <a:ext cx="1005839" cy="104615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647699</xdr:colOff>
      <xdr:row>3</xdr:row>
      <xdr:rowOff>573</xdr:rowOff>
    </xdr:from>
    <xdr:to>
      <xdr:col>9</xdr:col>
      <xdr:colOff>1768818</xdr:colOff>
      <xdr:row>8</xdr:row>
      <xdr:rowOff>95250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3D6FFE2F-2A02-4EBD-A943-C806F43372B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953"/>
        <a:stretch/>
      </xdr:blipFill>
      <xdr:spPr>
        <a:xfrm>
          <a:off x="11677649" y="543498"/>
          <a:ext cx="1121119" cy="999552"/>
        </a:xfrm>
        <a:prstGeom prst="rect">
          <a:avLst/>
        </a:prstGeom>
      </xdr:spPr>
    </xdr:pic>
    <xdr:clientData/>
  </xdr:twoCellAnchor>
  <xdr:twoCellAnchor editAs="oneCell">
    <xdr:from>
      <xdr:col>3</xdr:col>
      <xdr:colOff>514350</xdr:colOff>
      <xdr:row>2</xdr:row>
      <xdr:rowOff>95250</xdr:rowOff>
    </xdr:from>
    <xdr:to>
      <xdr:col>3</xdr:col>
      <xdr:colOff>1520189</xdr:colOff>
      <xdr:row>8</xdr:row>
      <xdr:rowOff>55558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7E60A5A-F93D-487D-90B5-96E0FA784B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3325" y="457200"/>
          <a:ext cx="1005839" cy="104615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638174</xdr:colOff>
      <xdr:row>3</xdr:row>
      <xdr:rowOff>57723</xdr:rowOff>
    </xdr:from>
    <xdr:to>
      <xdr:col>9</xdr:col>
      <xdr:colOff>1759293</xdr:colOff>
      <xdr:row>8</xdr:row>
      <xdr:rowOff>152400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BBA676E-AB7A-45F9-BE84-9C61AB56E10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953"/>
        <a:stretch/>
      </xdr:blipFill>
      <xdr:spPr>
        <a:xfrm>
          <a:off x="11668124" y="610173"/>
          <a:ext cx="1121119" cy="999552"/>
        </a:xfrm>
        <a:prstGeom prst="rect">
          <a:avLst/>
        </a:prstGeom>
      </xdr:spPr>
    </xdr:pic>
    <xdr:clientData/>
  </xdr:twoCellAnchor>
  <xdr:twoCellAnchor editAs="oneCell">
    <xdr:from>
      <xdr:col>3</xdr:col>
      <xdr:colOff>504825</xdr:colOff>
      <xdr:row>2</xdr:row>
      <xdr:rowOff>152400</xdr:rowOff>
    </xdr:from>
    <xdr:to>
      <xdr:col>3</xdr:col>
      <xdr:colOff>1510664</xdr:colOff>
      <xdr:row>8</xdr:row>
      <xdr:rowOff>112708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7E704A4-DF63-4A40-9D4B-0E2CF645DC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0" y="523875"/>
          <a:ext cx="1005839" cy="10461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82"/>
  <sheetViews>
    <sheetView workbookViewId="0">
      <selection activeCell="D26" sqref="D26"/>
    </sheetView>
  </sheetViews>
  <sheetFormatPr defaultRowHeight="15" x14ac:dyDescent="0.25"/>
  <cols>
    <col min="1" max="1" width="1.7109375" customWidth="1"/>
    <col min="5" max="5" width="5.85546875" customWidth="1"/>
    <col min="13" max="13" width="8.85546875" customWidth="1"/>
    <col min="15" max="15" width="12.7109375" customWidth="1"/>
  </cols>
  <sheetData>
    <row r="1" spans="2:15" ht="9" customHeight="1" thickBot="1" x14ac:dyDescent="0.3"/>
    <row r="2" spans="2:15" x14ac:dyDescent="0.25">
      <c r="B2" s="33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5"/>
    </row>
    <row r="3" spans="2:15" x14ac:dyDescent="0.25">
      <c r="B3" s="36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8"/>
    </row>
    <row r="4" spans="2:15" x14ac:dyDescent="0.25">
      <c r="B4" s="36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8"/>
    </row>
    <row r="5" spans="2:15" ht="46.5" x14ac:dyDescent="0.7">
      <c r="B5" s="36"/>
      <c r="C5" s="37"/>
      <c r="D5" s="37"/>
      <c r="E5" s="161" t="s">
        <v>72</v>
      </c>
      <c r="F5" s="161"/>
      <c r="G5" s="161"/>
      <c r="H5" s="161"/>
      <c r="I5" s="161"/>
      <c r="J5" s="161"/>
      <c r="K5" s="161"/>
      <c r="L5" s="161"/>
      <c r="M5" s="161"/>
      <c r="N5" s="161"/>
      <c r="O5" s="162"/>
    </row>
    <row r="6" spans="2:15" ht="46.5" x14ac:dyDescent="0.7">
      <c r="B6" s="36"/>
      <c r="C6" s="37"/>
      <c r="D6" s="37"/>
      <c r="E6" s="161" t="s">
        <v>15</v>
      </c>
      <c r="F6" s="161"/>
      <c r="G6" s="161"/>
      <c r="H6" s="161"/>
      <c r="I6" s="161"/>
      <c r="J6" s="161"/>
      <c r="K6" s="161"/>
      <c r="L6" s="161"/>
      <c r="M6" s="161"/>
      <c r="N6" s="161"/>
      <c r="O6" s="162"/>
    </row>
    <row r="7" spans="2:15" x14ac:dyDescent="0.25">
      <c r="B7" s="36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8"/>
    </row>
    <row r="8" spans="2:15" x14ac:dyDescent="0.25">
      <c r="B8" s="36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8"/>
    </row>
    <row r="9" spans="2:15" ht="15.75" thickBot="1" x14ac:dyDescent="0.3">
      <c r="B9" s="39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1"/>
    </row>
    <row r="10" spans="2:15" x14ac:dyDescent="0.25">
      <c r="B10" s="2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4"/>
    </row>
    <row r="11" spans="2:15" ht="18.75" x14ac:dyDescent="0.3">
      <c r="B11" s="163" t="s">
        <v>0</v>
      </c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5"/>
    </row>
    <row r="12" spans="2:15" x14ac:dyDescent="0.25">
      <c r="B12" s="2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4"/>
    </row>
    <row r="13" spans="2:15" x14ac:dyDescent="0.25">
      <c r="B13" s="2"/>
      <c r="C13" s="23" t="s">
        <v>1</v>
      </c>
      <c r="D13" s="3" t="s">
        <v>2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4"/>
    </row>
    <row r="14" spans="2:15" x14ac:dyDescent="0.25">
      <c r="B14" s="2"/>
      <c r="C14" s="3"/>
      <c r="D14" s="3" t="s">
        <v>3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4"/>
    </row>
    <row r="15" spans="2:15" ht="15.75" thickBot="1" x14ac:dyDescent="0.3">
      <c r="B15" s="2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7"/>
    </row>
    <row r="16" spans="2:15" x14ac:dyDescent="0.25">
      <c r="B16" s="2"/>
      <c r="C16" s="23" t="s">
        <v>4</v>
      </c>
      <c r="D16" s="3" t="s">
        <v>16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4"/>
    </row>
    <row r="17" spans="2:15" x14ac:dyDescent="0.25">
      <c r="B17" s="2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4"/>
    </row>
    <row r="18" spans="2:15" x14ac:dyDescent="0.25">
      <c r="B18" s="2"/>
      <c r="C18" s="3"/>
      <c r="D18" s="3"/>
      <c r="E18" s="166" t="s">
        <v>18</v>
      </c>
      <c r="F18" s="166"/>
      <c r="G18" s="166"/>
      <c r="H18" s="166"/>
      <c r="I18" s="3"/>
      <c r="J18" s="3"/>
      <c r="K18" s="166" t="s">
        <v>19</v>
      </c>
      <c r="L18" s="166"/>
      <c r="M18" s="166"/>
      <c r="N18" s="166"/>
      <c r="O18" s="4"/>
    </row>
    <row r="19" spans="2:15" x14ac:dyDescent="0.25">
      <c r="B19" s="2"/>
      <c r="C19" s="24" t="s">
        <v>17</v>
      </c>
      <c r="D19" s="10" t="s">
        <v>14</v>
      </c>
      <c r="E19" s="159" t="s">
        <v>10</v>
      </c>
      <c r="F19" s="159"/>
      <c r="G19" s="159"/>
      <c r="H19" s="159"/>
      <c r="I19" s="3"/>
      <c r="J19" s="10" t="s">
        <v>14</v>
      </c>
      <c r="K19" s="159" t="s">
        <v>10</v>
      </c>
      <c r="L19" s="159"/>
      <c r="M19" s="159"/>
      <c r="N19" s="159"/>
      <c r="O19" s="4"/>
    </row>
    <row r="20" spans="2:15" x14ac:dyDescent="0.25">
      <c r="B20" s="2"/>
      <c r="C20" s="3"/>
      <c r="D20" s="10">
        <v>1</v>
      </c>
      <c r="E20" s="160"/>
      <c r="F20" s="160"/>
      <c r="G20" s="160"/>
      <c r="H20" s="160"/>
      <c r="I20" s="3"/>
      <c r="J20" s="10">
        <v>1</v>
      </c>
      <c r="K20" s="160" t="s">
        <v>11</v>
      </c>
      <c r="L20" s="160"/>
      <c r="M20" s="160"/>
      <c r="N20" s="160"/>
      <c r="O20" s="4"/>
    </row>
    <row r="21" spans="2:15" x14ac:dyDescent="0.25">
      <c r="B21" s="2"/>
      <c r="C21" s="3"/>
      <c r="D21" s="10">
        <v>2</v>
      </c>
      <c r="E21" s="160"/>
      <c r="F21" s="160"/>
      <c r="G21" s="160"/>
      <c r="H21" s="160"/>
      <c r="I21" s="3"/>
      <c r="J21" s="10">
        <v>2</v>
      </c>
      <c r="K21" s="160" t="s">
        <v>12</v>
      </c>
      <c r="L21" s="160"/>
      <c r="M21" s="160"/>
      <c r="N21" s="160"/>
      <c r="O21" s="4"/>
    </row>
    <row r="22" spans="2:15" x14ac:dyDescent="0.25">
      <c r="B22" s="2"/>
      <c r="C22" s="3"/>
      <c r="D22" s="10">
        <v>3</v>
      </c>
      <c r="E22" s="160"/>
      <c r="F22" s="160"/>
      <c r="G22" s="160"/>
      <c r="H22" s="160"/>
      <c r="I22" s="3"/>
      <c r="J22" s="10">
        <v>3</v>
      </c>
      <c r="K22" s="160" t="s">
        <v>20</v>
      </c>
      <c r="L22" s="160"/>
      <c r="M22" s="160"/>
      <c r="N22" s="160"/>
      <c r="O22" s="4"/>
    </row>
    <row r="23" spans="2:15" x14ac:dyDescent="0.25">
      <c r="B23" s="2"/>
      <c r="C23" s="3"/>
      <c r="D23" s="10">
        <v>4</v>
      </c>
      <c r="E23" s="160"/>
      <c r="F23" s="160"/>
      <c r="G23" s="160"/>
      <c r="H23" s="160"/>
      <c r="I23" s="3"/>
      <c r="J23" s="10">
        <v>4</v>
      </c>
      <c r="K23" s="160" t="s">
        <v>13</v>
      </c>
      <c r="L23" s="160"/>
      <c r="M23" s="160"/>
      <c r="N23" s="160"/>
      <c r="O23" s="4"/>
    </row>
    <row r="24" spans="2:15" x14ac:dyDescent="0.25">
      <c r="B24" s="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4"/>
    </row>
    <row r="25" spans="2:15" x14ac:dyDescent="0.25">
      <c r="B25" s="2"/>
      <c r="C25" s="3"/>
      <c r="D25" s="3" t="s">
        <v>41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4"/>
    </row>
    <row r="26" spans="2:15" ht="7.9" customHeight="1" x14ac:dyDescent="0.25">
      <c r="B26" s="2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4"/>
    </row>
    <row r="27" spans="2:15" x14ac:dyDescent="0.25">
      <c r="B27" s="2"/>
      <c r="C27" s="3"/>
      <c r="D27" s="157" t="s">
        <v>18</v>
      </c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8"/>
    </row>
    <row r="28" spans="2:15" x14ac:dyDescent="0.25">
      <c r="B28" s="2"/>
      <c r="C28" s="24" t="s">
        <v>17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4"/>
    </row>
    <row r="29" spans="2:15" x14ac:dyDescent="0.25">
      <c r="B29" s="2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4"/>
    </row>
    <row r="30" spans="2:15" x14ac:dyDescent="0.25">
      <c r="B30" s="2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4"/>
    </row>
    <row r="31" spans="2:15" x14ac:dyDescent="0.25">
      <c r="B31" s="2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4"/>
    </row>
    <row r="32" spans="2:15" x14ac:dyDescent="0.25">
      <c r="B32" s="2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4"/>
    </row>
    <row r="33" spans="2:15" ht="18.600000000000001" customHeight="1" x14ac:dyDescent="0.25">
      <c r="B33" s="2"/>
      <c r="C33" s="3"/>
      <c r="D33" s="157" t="s">
        <v>40</v>
      </c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8"/>
    </row>
    <row r="34" spans="2:15" x14ac:dyDescent="0.25">
      <c r="B34" s="2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4"/>
    </row>
    <row r="35" spans="2:15" x14ac:dyDescent="0.25">
      <c r="B35" s="2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4"/>
    </row>
    <row r="36" spans="2:15" x14ac:dyDescent="0.25">
      <c r="B36" s="2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4"/>
    </row>
    <row r="37" spans="2:15" x14ac:dyDescent="0.25">
      <c r="B37" s="2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4"/>
    </row>
    <row r="38" spans="2:15" x14ac:dyDescent="0.25">
      <c r="B38" s="2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4"/>
    </row>
    <row r="39" spans="2:15" ht="15.75" thickBot="1" x14ac:dyDescent="0.3">
      <c r="B39" s="2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7"/>
    </row>
    <row r="40" spans="2:15" x14ac:dyDescent="0.25">
      <c r="B40" s="2"/>
      <c r="C40" s="23" t="s">
        <v>21</v>
      </c>
      <c r="D40" s="3" t="s">
        <v>46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4"/>
    </row>
    <row r="41" spans="2:15" x14ac:dyDescent="0.25">
      <c r="B41" s="2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4"/>
    </row>
    <row r="42" spans="2:15" x14ac:dyDescent="0.25">
      <c r="B42" s="2"/>
      <c r="C42" s="24" t="s">
        <v>17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4"/>
    </row>
    <row r="43" spans="2:15" x14ac:dyDescent="0.25">
      <c r="B43" s="2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4"/>
    </row>
    <row r="44" spans="2:15" x14ac:dyDescent="0.25">
      <c r="B44" s="2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4"/>
    </row>
    <row r="45" spans="2:15" x14ac:dyDescent="0.25">
      <c r="B45" s="2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4"/>
    </row>
    <row r="46" spans="2:15" ht="15.75" thickBot="1" x14ac:dyDescent="0.3">
      <c r="B46" s="2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7"/>
    </row>
    <row r="47" spans="2:15" x14ac:dyDescent="0.25">
      <c r="B47" s="2"/>
      <c r="C47" s="23" t="s">
        <v>42</v>
      </c>
      <c r="D47" s="3" t="s">
        <v>43</v>
      </c>
      <c r="E47" s="3"/>
      <c r="F47" s="3"/>
      <c r="G47" s="3"/>
      <c r="H47" s="3"/>
      <c r="I47" s="3"/>
      <c r="J47" s="3"/>
      <c r="K47" s="3"/>
      <c r="L47" s="3"/>
      <c r="M47" s="3"/>
      <c r="N47" s="3"/>
      <c r="O47" s="4"/>
    </row>
    <row r="48" spans="2:15" x14ac:dyDescent="0.25">
      <c r="B48" s="2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4"/>
    </row>
    <row r="49" spans="2:15" x14ac:dyDescent="0.25">
      <c r="B49" s="2"/>
      <c r="C49" s="24" t="s">
        <v>17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4"/>
    </row>
    <row r="50" spans="2:15" x14ac:dyDescent="0.25">
      <c r="B50" s="2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4"/>
    </row>
    <row r="51" spans="2:15" x14ac:dyDescent="0.25">
      <c r="B51" s="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4"/>
    </row>
    <row r="52" spans="2:15" x14ac:dyDescent="0.25">
      <c r="B52" s="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4"/>
    </row>
    <row r="53" spans="2:15" ht="15.75" thickBot="1" x14ac:dyDescent="0.3">
      <c r="B53" s="2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7"/>
    </row>
    <row r="54" spans="2:15" x14ac:dyDescent="0.25">
      <c r="B54" s="2"/>
      <c r="C54" s="23" t="s">
        <v>44</v>
      </c>
      <c r="D54" s="3" t="s">
        <v>45</v>
      </c>
      <c r="E54" s="3"/>
      <c r="F54" s="3"/>
      <c r="G54" s="3"/>
      <c r="H54" s="3"/>
      <c r="I54" s="3"/>
      <c r="J54" s="3"/>
      <c r="K54" s="3"/>
      <c r="L54" s="3"/>
      <c r="M54" s="3"/>
      <c r="N54" s="3"/>
      <c r="O54" s="4"/>
    </row>
    <row r="55" spans="2:15" x14ac:dyDescent="0.25">
      <c r="B55" s="2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4"/>
    </row>
    <row r="56" spans="2:15" x14ac:dyDescent="0.25">
      <c r="B56" s="2"/>
      <c r="C56" s="24" t="s">
        <v>17</v>
      </c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4"/>
    </row>
    <row r="57" spans="2:15" x14ac:dyDescent="0.25">
      <c r="B57" s="2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4"/>
    </row>
    <row r="58" spans="2:15" x14ac:dyDescent="0.25">
      <c r="B58" s="2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4"/>
    </row>
    <row r="59" spans="2:15" x14ac:dyDescent="0.25">
      <c r="B59" s="2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4"/>
    </row>
    <row r="60" spans="2:15" ht="15.75" thickBot="1" x14ac:dyDescent="0.3">
      <c r="B60" s="2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7"/>
    </row>
    <row r="61" spans="2:15" x14ac:dyDescent="0.25">
      <c r="B61" s="2"/>
      <c r="C61" s="23" t="s">
        <v>47</v>
      </c>
      <c r="D61" s="3" t="s">
        <v>48</v>
      </c>
      <c r="E61" s="3"/>
      <c r="F61" s="3"/>
      <c r="G61" s="3"/>
      <c r="H61" s="3"/>
      <c r="I61" s="3"/>
      <c r="J61" s="3"/>
      <c r="K61" s="3"/>
      <c r="L61" s="3"/>
      <c r="M61" s="3"/>
      <c r="N61" s="3"/>
      <c r="O61" s="4"/>
    </row>
    <row r="62" spans="2:15" x14ac:dyDescent="0.25">
      <c r="B62" s="2"/>
      <c r="C62" s="3"/>
      <c r="D62" s="3" t="s">
        <v>49</v>
      </c>
      <c r="E62" s="3"/>
      <c r="F62" s="3"/>
      <c r="G62" s="3"/>
      <c r="H62" s="3"/>
      <c r="I62" s="3"/>
      <c r="J62" s="3"/>
      <c r="K62" s="3"/>
      <c r="L62" s="3"/>
      <c r="M62" s="3"/>
      <c r="N62" s="3"/>
      <c r="O62" s="4"/>
    </row>
    <row r="63" spans="2:15" x14ac:dyDescent="0.25">
      <c r="B63" s="2"/>
      <c r="C63" s="3"/>
      <c r="D63" s="3" t="s">
        <v>50</v>
      </c>
      <c r="E63" s="3"/>
      <c r="F63" s="3"/>
      <c r="G63" s="3"/>
      <c r="H63" s="3"/>
      <c r="I63" s="3"/>
      <c r="J63" s="3"/>
      <c r="K63" s="3"/>
      <c r="L63" s="3"/>
      <c r="M63" s="3"/>
      <c r="N63" s="3"/>
      <c r="O63" s="4"/>
    </row>
    <row r="64" spans="2:15" x14ac:dyDescent="0.25">
      <c r="B64" s="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4"/>
    </row>
    <row r="65" spans="2:15" x14ac:dyDescent="0.25">
      <c r="B65" s="2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4"/>
    </row>
    <row r="66" spans="2:15" x14ac:dyDescent="0.25">
      <c r="B66" s="2"/>
      <c r="C66" s="3"/>
      <c r="D66" s="3"/>
      <c r="E66" s="3"/>
      <c r="F66" s="3"/>
      <c r="G66" s="3"/>
      <c r="H66" s="3"/>
      <c r="I66" s="3" t="s">
        <v>51</v>
      </c>
      <c r="J66" s="3"/>
      <c r="K66" s="3"/>
      <c r="L66" s="3"/>
      <c r="M66" s="3"/>
      <c r="N66" s="3"/>
      <c r="O66" s="4"/>
    </row>
    <row r="67" spans="2:15" x14ac:dyDescent="0.25">
      <c r="B67" s="2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4"/>
    </row>
    <row r="68" spans="2:15" x14ac:dyDescent="0.25">
      <c r="B68" s="2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4"/>
    </row>
    <row r="69" spans="2:15" x14ac:dyDescent="0.25">
      <c r="B69" s="2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4"/>
    </row>
    <row r="70" spans="2:15" x14ac:dyDescent="0.25">
      <c r="B70" s="2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4"/>
    </row>
    <row r="71" spans="2:15" x14ac:dyDescent="0.25">
      <c r="B71" s="2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4"/>
    </row>
    <row r="72" spans="2:15" x14ac:dyDescent="0.25">
      <c r="B72" s="2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4"/>
    </row>
    <row r="73" spans="2:15" x14ac:dyDescent="0.25">
      <c r="B73" s="2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4"/>
    </row>
    <row r="74" spans="2:15" x14ac:dyDescent="0.25">
      <c r="B74" s="2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4"/>
    </row>
    <row r="75" spans="2:15" x14ac:dyDescent="0.25">
      <c r="B75" s="2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4"/>
    </row>
    <row r="76" spans="2:15" x14ac:dyDescent="0.25">
      <c r="B76" s="2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4"/>
    </row>
    <row r="77" spans="2:15" x14ac:dyDescent="0.25">
      <c r="B77" s="2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4"/>
    </row>
    <row r="78" spans="2:15" x14ac:dyDescent="0.25">
      <c r="B78" s="2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4"/>
    </row>
    <row r="79" spans="2:15" x14ac:dyDescent="0.25">
      <c r="B79" s="2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4"/>
    </row>
    <row r="80" spans="2:15" x14ac:dyDescent="0.25">
      <c r="B80" s="2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4"/>
    </row>
    <row r="81" spans="2:15" x14ac:dyDescent="0.25">
      <c r="B81" s="2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4"/>
    </row>
    <row r="82" spans="2:15" ht="15.75" thickBot="1" x14ac:dyDescent="0.3">
      <c r="B82" s="5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7"/>
    </row>
  </sheetData>
  <mergeCells count="17">
    <mergeCell ref="E6:O6"/>
    <mergeCell ref="E5:O5"/>
    <mergeCell ref="B11:O11"/>
    <mergeCell ref="E18:H18"/>
    <mergeCell ref="K18:N18"/>
    <mergeCell ref="D27:O27"/>
    <mergeCell ref="D33:O33"/>
    <mergeCell ref="E19:H19"/>
    <mergeCell ref="E20:H20"/>
    <mergeCell ref="E21:H21"/>
    <mergeCell ref="E22:H22"/>
    <mergeCell ref="E23:H23"/>
    <mergeCell ref="K19:N19"/>
    <mergeCell ref="K20:N20"/>
    <mergeCell ref="K21:N21"/>
    <mergeCell ref="K22:N22"/>
    <mergeCell ref="K23:N2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workbookViewId="0">
      <selection activeCell="H7" sqref="H7"/>
    </sheetView>
  </sheetViews>
  <sheetFormatPr defaultRowHeight="15" x14ac:dyDescent="0.25"/>
  <cols>
    <col min="1" max="1" width="7" bestFit="1" customWidth="1"/>
    <col min="2" max="2" width="38.5703125" bestFit="1" customWidth="1"/>
    <col min="3" max="3" width="2.7109375" customWidth="1"/>
    <col min="4" max="4" width="26" style="8" bestFit="1" customWidth="1"/>
    <col min="5" max="5" width="10.5703125" style="14" bestFit="1" customWidth="1"/>
    <col min="6" max="6" width="23.7109375" style="9" customWidth="1"/>
    <col min="7" max="7" width="2.28515625" style="1" bestFit="1" customWidth="1"/>
    <col min="8" max="8" width="23.7109375" style="9" customWidth="1"/>
    <col min="9" max="9" width="30.7109375" style="9" customWidth="1"/>
    <col min="10" max="10" width="34.28515625" style="22" customWidth="1"/>
  </cols>
  <sheetData>
    <row r="1" spans="1:10" ht="14.45" customHeight="1" x14ac:dyDescent="0.25">
      <c r="A1" s="10" t="s">
        <v>14</v>
      </c>
      <c r="B1" s="10" t="s">
        <v>10</v>
      </c>
      <c r="D1" s="167" t="s">
        <v>73</v>
      </c>
      <c r="E1" s="168"/>
      <c r="F1" s="168"/>
      <c r="G1" s="168"/>
      <c r="H1" s="168"/>
      <c r="I1" s="168"/>
      <c r="J1" s="169"/>
    </row>
    <row r="2" spans="1:10" ht="14.45" customHeight="1" x14ac:dyDescent="0.25">
      <c r="A2" s="10">
        <v>1</v>
      </c>
      <c r="B2" s="11" t="s">
        <v>53</v>
      </c>
      <c r="D2" s="170"/>
      <c r="E2" s="171"/>
      <c r="F2" s="171"/>
      <c r="G2" s="171"/>
      <c r="H2" s="171"/>
      <c r="I2" s="171"/>
      <c r="J2" s="172"/>
    </row>
    <row r="3" spans="1:10" ht="14.45" customHeight="1" x14ac:dyDescent="0.25">
      <c r="A3" s="10">
        <v>2</v>
      </c>
      <c r="B3" s="11" t="s">
        <v>54</v>
      </c>
      <c r="D3" s="170" t="s">
        <v>52</v>
      </c>
      <c r="E3" s="171"/>
      <c r="F3" s="171"/>
      <c r="G3" s="171"/>
      <c r="H3" s="171"/>
      <c r="I3" s="171"/>
      <c r="J3" s="172"/>
    </row>
    <row r="4" spans="1:10" ht="15" customHeight="1" x14ac:dyDescent="0.25">
      <c r="A4" s="10">
        <v>3</v>
      </c>
      <c r="B4" s="11" t="s">
        <v>55</v>
      </c>
      <c r="D4" s="170"/>
      <c r="E4" s="171"/>
      <c r="F4" s="171"/>
      <c r="G4" s="171"/>
      <c r="H4" s="171"/>
      <c r="I4" s="171"/>
      <c r="J4" s="172"/>
    </row>
    <row r="5" spans="1:10" ht="15" customHeight="1" x14ac:dyDescent="0.25">
      <c r="A5" s="10">
        <v>4</v>
      </c>
      <c r="B5" s="11" t="s">
        <v>56</v>
      </c>
      <c r="D5" s="26"/>
      <c r="E5" s="27"/>
      <c r="F5" s="96" t="str">
        <f>B2</f>
        <v>Team 1</v>
      </c>
      <c r="G5" s="143"/>
      <c r="H5" s="96" t="str">
        <f>B3</f>
        <v>Team 2</v>
      </c>
      <c r="I5" s="96" t="str">
        <f>B4</f>
        <v>Team 3</v>
      </c>
      <c r="J5" s="28"/>
    </row>
    <row r="6" spans="1:10" ht="15" customHeight="1" x14ac:dyDescent="0.25">
      <c r="A6" s="25"/>
      <c r="B6" s="20"/>
      <c r="D6" s="26"/>
      <c r="E6" s="27"/>
      <c r="F6" s="98" t="str">
        <f>B5</f>
        <v>Team 4</v>
      </c>
      <c r="G6" s="144"/>
      <c r="H6" s="144"/>
      <c r="I6" s="144"/>
      <c r="J6" s="28"/>
    </row>
    <row r="7" spans="1:10" ht="6.6" customHeight="1" thickBot="1" x14ac:dyDescent="0.3">
      <c r="A7" s="25"/>
      <c r="B7" s="20"/>
      <c r="D7" s="30"/>
      <c r="E7" s="31"/>
      <c r="F7" s="31"/>
      <c r="G7" s="31"/>
      <c r="H7" s="31"/>
      <c r="I7" s="31"/>
      <c r="J7" s="32"/>
    </row>
    <row r="8" spans="1:10" ht="15.75" thickBot="1" x14ac:dyDescent="0.3">
      <c r="D8" s="131"/>
      <c r="E8" s="132" t="s">
        <v>5</v>
      </c>
      <c r="F8" s="133" t="s">
        <v>6</v>
      </c>
      <c r="G8" s="133"/>
      <c r="H8" s="133" t="s">
        <v>7</v>
      </c>
      <c r="I8" s="134" t="s">
        <v>8</v>
      </c>
      <c r="J8" s="135" t="s">
        <v>22</v>
      </c>
    </row>
    <row r="9" spans="1:10" x14ac:dyDescent="0.25">
      <c r="D9" s="69" t="s">
        <v>23</v>
      </c>
      <c r="E9" s="70"/>
      <c r="F9" s="70"/>
      <c r="G9" s="70"/>
      <c r="H9" s="70"/>
      <c r="I9" s="70"/>
      <c r="J9" s="126"/>
    </row>
    <row r="10" spans="1:10" x14ac:dyDescent="0.25">
      <c r="D10" s="15">
        <v>43211</v>
      </c>
      <c r="E10" s="19"/>
      <c r="F10" s="56" t="str">
        <f>LOOKUP(1,NUMBERS, TEAMS)</f>
        <v>Team 1</v>
      </c>
      <c r="G10" s="57" t="s">
        <v>9</v>
      </c>
      <c r="H10" s="56" t="str">
        <f>LOOKUP(2,NUMBERS, TEAMS)</f>
        <v>Team 2</v>
      </c>
      <c r="I10" s="115"/>
      <c r="J10" s="124"/>
    </row>
    <row r="11" spans="1:10" x14ac:dyDescent="0.25">
      <c r="D11" s="15">
        <f>D10</f>
        <v>43211</v>
      </c>
      <c r="E11" s="19"/>
      <c r="F11" s="56" t="str">
        <f>LOOKUP(3,NUMBERS, TEAMS)</f>
        <v>Team 3</v>
      </c>
      <c r="G11" s="57" t="s">
        <v>9</v>
      </c>
      <c r="H11" s="56" t="str">
        <f>LOOKUP(4,NUMBERS, TEAMS)</f>
        <v>Team 4</v>
      </c>
      <c r="I11" s="115"/>
      <c r="J11" s="124"/>
    </row>
    <row r="12" spans="1:10" x14ac:dyDescent="0.25">
      <c r="D12" s="67" t="s">
        <v>24</v>
      </c>
      <c r="E12" s="68"/>
      <c r="F12" s="68"/>
      <c r="G12" s="68"/>
      <c r="H12" s="68"/>
      <c r="I12" s="68"/>
      <c r="J12" s="123"/>
    </row>
    <row r="13" spans="1:10" x14ac:dyDescent="0.25">
      <c r="D13" s="15">
        <f>D10+7</f>
        <v>43218</v>
      </c>
      <c r="E13" s="19"/>
      <c r="F13" s="56" t="str">
        <f>LOOKUP(1,NUMBERS, TEAMS)</f>
        <v>Team 1</v>
      </c>
      <c r="G13" s="57" t="s">
        <v>9</v>
      </c>
      <c r="H13" s="56" t="str">
        <f>LOOKUP(3,NUMBERS, TEAMS)</f>
        <v>Team 3</v>
      </c>
      <c r="I13" s="115"/>
      <c r="J13" s="124"/>
    </row>
    <row r="14" spans="1:10" x14ac:dyDescent="0.25">
      <c r="D14" s="15">
        <f>D11+7</f>
        <v>43218</v>
      </c>
      <c r="E14" s="19"/>
      <c r="F14" s="56" t="str">
        <f>LOOKUP(2,NUMBERS, TEAMS)</f>
        <v>Team 2</v>
      </c>
      <c r="G14" s="57" t="s">
        <v>9</v>
      </c>
      <c r="H14" s="56" t="str">
        <f>LOOKUP(4,NUMBERS, TEAMS)</f>
        <v>Team 4</v>
      </c>
      <c r="I14" s="115"/>
      <c r="J14" s="124"/>
    </row>
    <row r="15" spans="1:10" x14ac:dyDescent="0.25">
      <c r="D15" s="67" t="s">
        <v>25</v>
      </c>
      <c r="E15" s="68"/>
      <c r="F15" s="68"/>
      <c r="G15" s="68"/>
      <c r="H15" s="68"/>
      <c r="I15" s="68"/>
      <c r="J15" s="123"/>
    </row>
    <row r="16" spans="1:10" x14ac:dyDescent="0.25">
      <c r="D16" s="15">
        <f>D13+7</f>
        <v>43225</v>
      </c>
      <c r="E16" s="19"/>
      <c r="F16" s="56" t="str">
        <f>LOOKUP(1,NUMBERS, TEAMS)</f>
        <v>Team 1</v>
      </c>
      <c r="G16" s="57" t="s">
        <v>9</v>
      </c>
      <c r="H16" s="56" t="str">
        <f>LOOKUP(4,NUMBERS, TEAMS)</f>
        <v>Team 4</v>
      </c>
      <c r="I16" s="115"/>
      <c r="J16" s="124"/>
    </row>
    <row r="17" spans="4:10" x14ac:dyDescent="0.25">
      <c r="D17" s="15">
        <f>D14+7</f>
        <v>43225</v>
      </c>
      <c r="E17" s="19"/>
      <c r="F17" s="56" t="str">
        <f>LOOKUP(2,NUMBERS, TEAMS)</f>
        <v>Team 2</v>
      </c>
      <c r="G17" s="57" t="s">
        <v>9</v>
      </c>
      <c r="H17" s="56" t="str">
        <f>LOOKUP(3,NUMBERS, TEAMS)</f>
        <v>Team 3</v>
      </c>
      <c r="I17" s="115"/>
      <c r="J17" s="124"/>
    </row>
    <row r="18" spans="4:10" x14ac:dyDescent="0.25">
      <c r="D18" s="67" t="s">
        <v>26</v>
      </c>
      <c r="E18" s="68"/>
      <c r="F18" s="68"/>
      <c r="G18" s="68"/>
      <c r="H18" s="68"/>
      <c r="I18" s="68"/>
      <c r="J18" s="123"/>
    </row>
    <row r="19" spans="4:10" x14ac:dyDescent="0.25">
      <c r="D19" s="15">
        <f>D16+7</f>
        <v>43232</v>
      </c>
      <c r="E19" s="19"/>
      <c r="F19" s="56" t="str">
        <f>LOOKUP(2,NUMBERS, TEAMS)</f>
        <v>Team 2</v>
      </c>
      <c r="G19" s="57" t="s">
        <v>9</v>
      </c>
      <c r="H19" s="56" t="str">
        <f>LOOKUP(1,NUMBERS, TEAMS)</f>
        <v>Team 1</v>
      </c>
      <c r="I19" s="115"/>
      <c r="J19" s="124"/>
    </row>
    <row r="20" spans="4:10" x14ac:dyDescent="0.25">
      <c r="D20" s="15">
        <f>D17+7</f>
        <v>43232</v>
      </c>
      <c r="E20" s="19"/>
      <c r="F20" s="56" t="str">
        <f>LOOKUP(4,NUMBERS, TEAMS)</f>
        <v>Team 4</v>
      </c>
      <c r="G20" s="57" t="s">
        <v>9</v>
      </c>
      <c r="H20" s="56" t="str">
        <f>LOOKUP(3,NUMBERS, TEAMS)</f>
        <v>Team 3</v>
      </c>
      <c r="I20" s="115"/>
      <c r="J20" s="124"/>
    </row>
    <row r="21" spans="4:10" x14ac:dyDescent="0.25">
      <c r="D21" s="67" t="s">
        <v>27</v>
      </c>
      <c r="E21" s="68"/>
      <c r="F21" s="68"/>
      <c r="G21" s="68"/>
      <c r="H21" s="68"/>
      <c r="I21" s="68"/>
      <c r="J21" s="123"/>
    </row>
    <row r="22" spans="4:10" x14ac:dyDescent="0.25">
      <c r="D22" s="15">
        <f>D19+7</f>
        <v>43239</v>
      </c>
      <c r="E22" s="19"/>
      <c r="F22" s="56" t="str">
        <f>LOOKUP(3,NUMBERS, TEAMS)</f>
        <v>Team 3</v>
      </c>
      <c r="G22" s="57" t="s">
        <v>9</v>
      </c>
      <c r="H22" s="56" t="str">
        <f>LOOKUP(1,NUMBERS, TEAMS)</f>
        <v>Team 1</v>
      </c>
      <c r="I22" s="115"/>
      <c r="J22" s="124"/>
    </row>
    <row r="23" spans="4:10" x14ac:dyDescent="0.25">
      <c r="D23" s="15">
        <f>D20+7</f>
        <v>43239</v>
      </c>
      <c r="E23" s="19"/>
      <c r="F23" s="56" t="str">
        <f>LOOKUP(4,NUMBERS, TEAMS)</f>
        <v>Team 4</v>
      </c>
      <c r="G23" s="57" t="s">
        <v>9</v>
      </c>
      <c r="H23" s="56" t="str">
        <f>LOOKUP(2,NUMBERS, TEAMS)</f>
        <v>Team 2</v>
      </c>
      <c r="I23" s="115"/>
      <c r="J23" s="124"/>
    </row>
    <row r="24" spans="4:10" x14ac:dyDescent="0.25">
      <c r="D24" s="67" t="s">
        <v>28</v>
      </c>
      <c r="E24" s="68"/>
      <c r="F24" s="68"/>
      <c r="G24" s="68"/>
      <c r="H24" s="68"/>
      <c r="I24" s="68"/>
      <c r="J24" s="123"/>
    </row>
    <row r="25" spans="4:10" x14ac:dyDescent="0.25">
      <c r="D25" s="15">
        <f>D22+7</f>
        <v>43246</v>
      </c>
      <c r="E25" s="19"/>
      <c r="F25" s="56" t="str">
        <f>LOOKUP(4,NUMBERS, TEAMS)</f>
        <v>Team 4</v>
      </c>
      <c r="G25" s="57" t="s">
        <v>9</v>
      </c>
      <c r="H25" s="56" t="str">
        <f>LOOKUP(1,NUMBERS, TEAMS)</f>
        <v>Team 1</v>
      </c>
      <c r="I25" s="115"/>
      <c r="J25" s="124"/>
    </row>
    <row r="26" spans="4:10" x14ac:dyDescent="0.25">
      <c r="D26" s="15">
        <f>D23+7</f>
        <v>43246</v>
      </c>
      <c r="E26" s="19"/>
      <c r="F26" s="56" t="str">
        <f>LOOKUP(3,NUMBERS, TEAMS)</f>
        <v>Team 3</v>
      </c>
      <c r="G26" s="57" t="s">
        <v>9</v>
      </c>
      <c r="H26" s="56" t="str">
        <f>LOOKUP(2,NUMBERS, TEAMS)</f>
        <v>Team 2</v>
      </c>
      <c r="I26" s="115"/>
      <c r="J26" s="124"/>
    </row>
    <row r="27" spans="4:10" x14ac:dyDescent="0.25">
      <c r="D27" s="67" t="s">
        <v>30</v>
      </c>
      <c r="E27" s="68"/>
      <c r="F27" s="68"/>
      <c r="G27" s="68"/>
      <c r="H27" s="68"/>
      <c r="I27" s="68"/>
      <c r="J27" s="123"/>
    </row>
    <row r="28" spans="4:10" x14ac:dyDescent="0.25">
      <c r="D28" s="15">
        <f>D25+7</f>
        <v>43253</v>
      </c>
      <c r="E28" s="19"/>
      <c r="F28" s="56" t="str">
        <f>LOOKUP(1,NUMBERS, TEAMS)</f>
        <v>Team 1</v>
      </c>
      <c r="G28" s="57" t="s">
        <v>9</v>
      </c>
      <c r="H28" s="56" t="str">
        <f>LOOKUP(2,NUMBERS, TEAMS)</f>
        <v>Team 2</v>
      </c>
      <c r="I28" s="115"/>
      <c r="J28" s="124"/>
    </row>
    <row r="29" spans="4:10" x14ac:dyDescent="0.25">
      <c r="D29" s="15">
        <f>D26+7</f>
        <v>43253</v>
      </c>
      <c r="E29" s="19"/>
      <c r="F29" s="56" t="str">
        <f>LOOKUP(3,NUMBERS, TEAMS)</f>
        <v>Team 3</v>
      </c>
      <c r="G29" s="57" t="s">
        <v>9</v>
      </c>
      <c r="H29" s="56" t="str">
        <f>LOOKUP(4,NUMBERS, TEAMS)</f>
        <v>Team 4</v>
      </c>
      <c r="I29" s="115"/>
      <c r="J29" s="124"/>
    </row>
    <row r="30" spans="4:10" x14ac:dyDescent="0.25">
      <c r="D30" s="67" t="s">
        <v>29</v>
      </c>
      <c r="E30" s="68"/>
      <c r="F30" s="68"/>
      <c r="G30" s="68"/>
      <c r="H30" s="68"/>
      <c r="I30" s="68"/>
      <c r="J30" s="123"/>
    </row>
    <row r="31" spans="4:10" x14ac:dyDescent="0.25">
      <c r="D31" s="15">
        <f>D28+7</f>
        <v>43260</v>
      </c>
      <c r="E31" s="19"/>
      <c r="F31" s="56" t="str">
        <f>LOOKUP(1,NUMBERS, TEAMS)</f>
        <v>Team 1</v>
      </c>
      <c r="G31" s="57" t="s">
        <v>9</v>
      </c>
      <c r="H31" s="56" t="str">
        <f>LOOKUP(3,NUMBERS, TEAMS)</f>
        <v>Team 3</v>
      </c>
      <c r="I31" s="115"/>
      <c r="J31" s="124"/>
    </row>
    <row r="32" spans="4:10" x14ac:dyDescent="0.25">
      <c r="D32" s="145">
        <f>D29+7</f>
        <v>43260</v>
      </c>
      <c r="E32" s="146"/>
      <c r="F32" s="147" t="str">
        <f>LOOKUP(2,NUMBERS, TEAMS)</f>
        <v>Team 2</v>
      </c>
      <c r="G32" s="148" t="s">
        <v>9</v>
      </c>
      <c r="H32" s="147" t="str">
        <f>LOOKUP(4,NUMBERS, TEAMS)</f>
        <v>Team 4</v>
      </c>
      <c r="I32" s="149"/>
      <c r="J32" s="150"/>
    </row>
    <row r="33" spans="4:10" x14ac:dyDescent="0.25">
      <c r="D33" s="67" t="s">
        <v>31</v>
      </c>
      <c r="E33" s="68"/>
      <c r="F33" s="68"/>
      <c r="G33" s="68"/>
      <c r="H33" s="68"/>
      <c r="I33" s="68"/>
      <c r="J33" s="123"/>
    </row>
    <row r="34" spans="4:10" x14ac:dyDescent="0.25">
      <c r="D34" s="15">
        <f>D31+7</f>
        <v>43267</v>
      </c>
      <c r="E34" s="19"/>
      <c r="F34" s="56" t="str">
        <f>LOOKUP(1,NUMBERS, TEAMS)</f>
        <v>Team 1</v>
      </c>
      <c r="G34" s="57" t="s">
        <v>9</v>
      </c>
      <c r="H34" s="56" t="str">
        <f>LOOKUP(4,NUMBERS, TEAMS)</f>
        <v>Team 4</v>
      </c>
      <c r="I34" s="115"/>
      <c r="J34" s="124"/>
    </row>
    <row r="35" spans="4:10" ht="15.75" thickBot="1" x14ac:dyDescent="0.3">
      <c r="D35" s="15">
        <f>D32+7</f>
        <v>43267</v>
      </c>
      <c r="E35" s="19"/>
      <c r="F35" s="56" t="str">
        <f>LOOKUP(2,NUMBERS, TEAMS)</f>
        <v>Team 2</v>
      </c>
      <c r="G35" s="57" t="s">
        <v>9</v>
      </c>
      <c r="H35" s="56" t="str">
        <f>LOOKUP(3,NUMBERS, TEAMS)</f>
        <v>Team 3</v>
      </c>
      <c r="I35" s="115"/>
      <c r="J35" s="124"/>
    </row>
    <row r="36" spans="4:10" ht="19.5" thickBot="1" x14ac:dyDescent="0.35">
      <c r="D36" s="173" t="s">
        <v>70</v>
      </c>
      <c r="E36" s="174"/>
      <c r="F36" s="174"/>
      <c r="G36" s="174"/>
      <c r="H36" s="174"/>
      <c r="I36" s="174"/>
      <c r="J36" s="175"/>
    </row>
    <row r="37" spans="4:10" x14ac:dyDescent="0.25">
      <c r="D37" s="69" t="s">
        <v>32</v>
      </c>
      <c r="E37" s="70"/>
      <c r="F37" s="70"/>
      <c r="G37" s="70"/>
      <c r="H37" s="70"/>
      <c r="I37" s="70"/>
      <c r="J37" s="126"/>
    </row>
    <row r="38" spans="4:10" x14ac:dyDescent="0.25">
      <c r="D38" s="15">
        <v>43295</v>
      </c>
      <c r="E38" s="19"/>
      <c r="F38" s="56" t="str">
        <f>LOOKUP(2,NUMBERS, TEAMS)</f>
        <v>Team 2</v>
      </c>
      <c r="G38" s="57" t="s">
        <v>9</v>
      </c>
      <c r="H38" s="56" t="str">
        <f>LOOKUP(1,NUMBERS, TEAMS)</f>
        <v>Team 1</v>
      </c>
      <c r="I38" s="115"/>
      <c r="J38" s="81" t="s">
        <v>71</v>
      </c>
    </row>
    <row r="39" spans="4:10" ht="15.75" thickBot="1" x14ac:dyDescent="0.3">
      <c r="D39" s="16">
        <f>D38</f>
        <v>43295</v>
      </c>
      <c r="E39" s="21"/>
      <c r="F39" s="17" t="str">
        <f>LOOKUP(4,NUMBERS, TEAMS)</f>
        <v>Team 4</v>
      </c>
      <c r="G39" s="18" t="s">
        <v>9</v>
      </c>
      <c r="H39" s="17" t="str">
        <f>LOOKUP(3,NUMBERS, TEAMS)</f>
        <v>Team 3</v>
      </c>
      <c r="I39" s="116"/>
      <c r="J39" s="82" t="s">
        <v>71</v>
      </c>
    </row>
    <row r="40" spans="4:10" x14ac:dyDescent="0.25">
      <c r="D40" s="151">
        <f>D38+7</f>
        <v>43302</v>
      </c>
      <c r="E40" s="152"/>
      <c r="F40" s="153" t="str">
        <f>LOOKUP(3,NUMBERS, TEAMS)</f>
        <v>Team 3</v>
      </c>
      <c r="G40" s="154" t="s">
        <v>9</v>
      </c>
      <c r="H40" s="153" t="str">
        <f>LOOKUP(1,NUMBERS, TEAMS)</f>
        <v>Team 1</v>
      </c>
      <c r="I40" s="155"/>
      <c r="J40" s="156"/>
    </row>
    <row r="41" spans="4:10" x14ac:dyDescent="0.25">
      <c r="D41" s="15">
        <f>D39+7</f>
        <v>43302</v>
      </c>
      <c r="E41" s="19"/>
      <c r="F41" s="12" t="str">
        <f>LOOKUP(4,NUMBERS, TEAMS)</f>
        <v>Team 4</v>
      </c>
      <c r="G41" s="13" t="s">
        <v>9</v>
      </c>
      <c r="H41" s="12" t="str">
        <f>LOOKUP(2,NUMBERS, TEAMS)</f>
        <v>Team 2</v>
      </c>
      <c r="I41" s="115"/>
      <c r="J41" s="124"/>
    </row>
    <row r="42" spans="4:10" x14ac:dyDescent="0.25">
      <c r="D42" s="67" t="s">
        <v>34</v>
      </c>
      <c r="E42" s="68"/>
      <c r="F42" s="68"/>
      <c r="G42" s="68"/>
      <c r="H42" s="68"/>
      <c r="I42" s="68"/>
      <c r="J42" s="123"/>
    </row>
    <row r="43" spans="4:10" x14ac:dyDescent="0.25">
      <c r="D43" s="15">
        <f>D40+7</f>
        <v>43309</v>
      </c>
      <c r="E43" s="19"/>
      <c r="F43" s="12" t="str">
        <f>LOOKUP(4,NUMBERS, TEAMS)</f>
        <v>Team 4</v>
      </c>
      <c r="G43" s="13" t="s">
        <v>9</v>
      </c>
      <c r="H43" s="12" t="str">
        <f>LOOKUP(1,NUMBERS, TEAMS)</f>
        <v>Team 1</v>
      </c>
      <c r="I43" s="115"/>
      <c r="J43" s="124"/>
    </row>
    <row r="44" spans="4:10" x14ac:dyDescent="0.25">
      <c r="D44" s="15">
        <f>D41+7</f>
        <v>43309</v>
      </c>
      <c r="E44" s="19"/>
      <c r="F44" s="12" t="str">
        <f>LOOKUP(3,NUMBERS, TEAMS)</f>
        <v>Team 3</v>
      </c>
      <c r="G44" s="13" t="s">
        <v>9</v>
      </c>
      <c r="H44" s="12" t="str">
        <f>LOOKUP(2,NUMBERS, TEAMS)</f>
        <v>Team 2</v>
      </c>
      <c r="I44" s="115"/>
      <c r="J44" s="124"/>
    </row>
    <row r="45" spans="4:10" x14ac:dyDescent="0.25">
      <c r="D45" s="67" t="s">
        <v>35</v>
      </c>
      <c r="E45" s="68"/>
      <c r="F45" s="68"/>
      <c r="G45" s="68"/>
      <c r="H45" s="68"/>
      <c r="I45" s="68"/>
      <c r="J45" s="123"/>
    </row>
    <row r="46" spans="4:10" x14ac:dyDescent="0.25">
      <c r="D46" s="15">
        <f>D43+7</f>
        <v>43316</v>
      </c>
      <c r="E46" s="19"/>
      <c r="F46" s="12" t="str">
        <f>LOOKUP(1,NUMBERS, TEAMS)</f>
        <v>Team 1</v>
      </c>
      <c r="G46" s="13" t="s">
        <v>9</v>
      </c>
      <c r="H46" s="12" t="str">
        <f>LOOKUP(2,NUMBERS, TEAMS)</f>
        <v>Team 2</v>
      </c>
      <c r="I46" s="115"/>
      <c r="J46" s="124"/>
    </row>
    <row r="47" spans="4:10" x14ac:dyDescent="0.25">
      <c r="D47" s="15">
        <f>D44+7</f>
        <v>43316</v>
      </c>
      <c r="E47" s="19"/>
      <c r="F47" s="12" t="str">
        <f>LOOKUP(3,NUMBERS, TEAMS)</f>
        <v>Team 3</v>
      </c>
      <c r="G47" s="13" t="s">
        <v>9</v>
      </c>
      <c r="H47" s="12" t="str">
        <f>LOOKUP(4,NUMBERS, TEAMS)</f>
        <v>Team 4</v>
      </c>
      <c r="I47" s="115"/>
      <c r="J47" s="124"/>
    </row>
    <row r="48" spans="4:10" x14ac:dyDescent="0.25">
      <c r="D48" s="67" t="s">
        <v>36</v>
      </c>
      <c r="E48" s="68"/>
      <c r="F48" s="68"/>
      <c r="G48" s="68"/>
      <c r="H48" s="68"/>
      <c r="I48" s="68"/>
      <c r="J48" s="123"/>
    </row>
    <row r="49" spans="4:10" x14ac:dyDescent="0.25">
      <c r="D49" s="15">
        <f>D46+7</f>
        <v>43323</v>
      </c>
      <c r="E49" s="19"/>
      <c r="F49" s="12" t="str">
        <f>LOOKUP(1,NUMBERS, TEAMS)</f>
        <v>Team 1</v>
      </c>
      <c r="G49" s="13" t="s">
        <v>9</v>
      </c>
      <c r="H49" s="12" t="str">
        <f>LOOKUP(3,NUMBERS, TEAMS)</f>
        <v>Team 3</v>
      </c>
      <c r="I49" s="115"/>
      <c r="J49" s="124"/>
    </row>
    <row r="50" spans="4:10" x14ac:dyDescent="0.25">
      <c r="D50" s="15">
        <f>D47+7</f>
        <v>43323</v>
      </c>
      <c r="E50" s="19"/>
      <c r="F50" s="12" t="str">
        <f>LOOKUP(2,NUMBERS, TEAMS)</f>
        <v>Team 2</v>
      </c>
      <c r="G50" s="13" t="s">
        <v>9</v>
      </c>
      <c r="H50" s="12" t="str">
        <f>LOOKUP(4,NUMBERS, TEAMS)</f>
        <v>Team 4</v>
      </c>
      <c r="I50" s="115"/>
      <c r="J50" s="124"/>
    </row>
    <row r="51" spans="4:10" x14ac:dyDescent="0.25">
      <c r="D51" s="67" t="s">
        <v>37</v>
      </c>
      <c r="E51" s="68"/>
      <c r="F51" s="68"/>
      <c r="G51" s="68"/>
      <c r="H51" s="68"/>
      <c r="I51" s="68"/>
      <c r="J51" s="123"/>
    </row>
    <row r="52" spans="4:10" x14ac:dyDescent="0.25">
      <c r="D52" s="15">
        <f>D49+7</f>
        <v>43330</v>
      </c>
      <c r="E52" s="19"/>
      <c r="F52" s="12" t="str">
        <f>LOOKUP(1,NUMBERS, TEAMS)</f>
        <v>Team 1</v>
      </c>
      <c r="G52" s="13" t="s">
        <v>9</v>
      </c>
      <c r="H52" s="12" t="str">
        <f>LOOKUP(4,NUMBERS, TEAMS)</f>
        <v>Team 4</v>
      </c>
      <c r="I52" s="115"/>
      <c r="J52" s="124"/>
    </row>
    <row r="53" spans="4:10" x14ac:dyDescent="0.25">
      <c r="D53" s="15">
        <f>D50+7</f>
        <v>43330</v>
      </c>
      <c r="E53" s="19"/>
      <c r="F53" s="12" t="str">
        <f>LOOKUP(2,NUMBERS, TEAMS)</f>
        <v>Team 2</v>
      </c>
      <c r="G53" s="13" t="s">
        <v>9</v>
      </c>
      <c r="H53" s="12" t="str">
        <f>LOOKUP(3,NUMBERS, TEAMS)</f>
        <v>Team 3</v>
      </c>
      <c r="I53" s="115"/>
      <c r="J53" s="124"/>
    </row>
    <row r="54" spans="4:10" x14ac:dyDescent="0.25">
      <c r="D54" s="67" t="s">
        <v>38</v>
      </c>
      <c r="E54" s="68"/>
      <c r="F54" s="68"/>
      <c r="G54" s="68"/>
      <c r="H54" s="68"/>
      <c r="I54" s="68"/>
      <c r="J54" s="123"/>
    </row>
    <row r="55" spans="4:10" x14ac:dyDescent="0.25">
      <c r="D55" s="15">
        <f>D52+7</f>
        <v>43337</v>
      </c>
      <c r="E55" s="19"/>
      <c r="F55" s="12" t="str">
        <f>LOOKUP(2,NUMBERS, TEAMS)</f>
        <v>Team 2</v>
      </c>
      <c r="G55" s="13" t="s">
        <v>9</v>
      </c>
      <c r="H55" s="56" t="str">
        <f>LOOKUP(1,NUMBERS, TEAMS)</f>
        <v>Team 1</v>
      </c>
      <c r="I55" s="115"/>
      <c r="J55" s="124"/>
    </row>
    <row r="56" spans="4:10" ht="15.75" thickBot="1" x14ac:dyDescent="0.3">
      <c r="D56" s="16">
        <f>D53+7</f>
        <v>43337</v>
      </c>
      <c r="E56" s="21"/>
      <c r="F56" s="17" t="str">
        <f>LOOKUP(4,NUMBERS, TEAMS)</f>
        <v>Team 4</v>
      </c>
      <c r="G56" s="18" t="s">
        <v>9</v>
      </c>
      <c r="H56" s="17" t="str">
        <f>LOOKUP(3,NUMBERS, TEAMS)</f>
        <v>Team 3</v>
      </c>
      <c r="I56" s="116"/>
      <c r="J56" s="125"/>
    </row>
  </sheetData>
  <mergeCells count="3">
    <mergeCell ref="D1:J2"/>
    <mergeCell ref="D3:J4"/>
    <mergeCell ref="D36:J36"/>
  </mergeCells>
  <pageMargins left="0.7" right="0.7" top="0.75" bottom="0.75" header="0.3" footer="0.3"/>
  <pageSetup paperSize="9" scale="86" fitToHeight="0" orientation="landscape" r:id="rId1"/>
  <ignoredErrors>
    <ignoredError sqref="F40 H39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workbookViewId="0">
      <selection activeCell="I13" sqref="I13"/>
    </sheetView>
  </sheetViews>
  <sheetFormatPr defaultColWidth="9.140625" defaultRowHeight="15" x14ac:dyDescent="0.25"/>
  <cols>
    <col min="1" max="1" width="7.140625" style="45" bestFit="1" customWidth="1"/>
    <col min="2" max="2" width="38.5703125" style="45" bestFit="1" customWidth="1"/>
    <col min="3" max="3" width="2.7109375" style="45" customWidth="1"/>
    <col min="4" max="4" width="26" style="46" customWidth="1"/>
    <col min="5" max="5" width="10.5703125" style="47" customWidth="1"/>
    <col min="6" max="6" width="23.7109375" style="48" customWidth="1"/>
    <col min="7" max="7" width="2.28515625" style="49" bestFit="1" customWidth="1"/>
    <col min="8" max="8" width="23.7109375" style="48" customWidth="1"/>
    <col min="9" max="9" width="30.7109375" style="48" customWidth="1"/>
    <col min="10" max="10" width="34.28515625" style="45" customWidth="1"/>
    <col min="11" max="16384" width="9.140625" style="45"/>
  </cols>
  <sheetData>
    <row r="1" spans="1:11" ht="14.45" customHeight="1" x14ac:dyDescent="0.25">
      <c r="A1" s="10" t="s">
        <v>14</v>
      </c>
      <c r="B1" s="10" t="s">
        <v>10</v>
      </c>
      <c r="C1" s="58"/>
      <c r="D1" s="167" t="s">
        <v>73</v>
      </c>
      <c r="E1" s="168"/>
      <c r="F1" s="168"/>
      <c r="G1" s="168"/>
      <c r="H1" s="168"/>
      <c r="I1" s="168"/>
      <c r="J1" s="169"/>
      <c r="K1" s="58"/>
    </row>
    <row r="2" spans="1:11" ht="14.45" customHeight="1" x14ac:dyDescent="0.25">
      <c r="A2" s="63">
        <v>1</v>
      </c>
      <c r="B2" s="63" t="s">
        <v>53</v>
      </c>
      <c r="C2" s="58"/>
      <c r="D2" s="170"/>
      <c r="E2" s="171"/>
      <c r="F2" s="171"/>
      <c r="G2" s="171"/>
      <c r="H2" s="171"/>
      <c r="I2" s="171"/>
      <c r="J2" s="172"/>
      <c r="K2" s="58"/>
    </row>
    <row r="3" spans="1:11" ht="14.45" customHeight="1" x14ac:dyDescent="0.25">
      <c r="A3" s="63">
        <v>2</v>
      </c>
      <c r="B3" s="63" t="s">
        <v>54</v>
      </c>
      <c r="C3" s="58"/>
      <c r="D3" s="170" t="s">
        <v>52</v>
      </c>
      <c r="E3" s="171"/>
      <c r="F3" s="171"/>
      <c r="G3" s="171"/>
      <c r="H3" s="171"/>
      <c r="I3" s="171"/>
      <c r="J3" s="172"/>
      <c r="K3" s="58"/>
    </row>
    <row r="4" spans="1:11" ht="14.45" customHeight="1" x14ac:dyDescent="0.25">
      <c r="A4" s="63">
        <v>3</v>
      </c>
      <c r="B4" s="63" t="s">
        <v>55</v>
      </c>
      <c r="C4" s="58"/>
      <c r="D4" s="170"/>
      <c r="E4" s="171"/>
      <c r="F4" s="171"/>
      <c r="G4" s="171"/>
      <c r="H4" s="171"/>
      <c r="I4" s="171"/>
      <c r="J4" s="172"/>
      <c r="K4" s="58"/>
    </row>
    <row r="5" spans="1:11" ht="14.45" customHeight="1" x14ac:dyDescent="0.25">
      <c r="A5" s="63">
        <v>4</v>
      </c>
      <c r="B5" s="63" t="s">
        <v>56</v>
      </c>
      <c r="C5" s="58"/>
      <c r="D5" s="42"/>
      <c r="E5" s="43"/>
      <c r="F5" s="96" t="str">
        <f>B2</f>
        <v>Team 1</v>
      </c>
      <c r="G5" s="97"/>
      <c r="H5" s="96" t="str">
        <f>B3</f>
        <v>Team 2</v>
      </c>
      <c r="I5" s="96" t="str">
        <f>B4</f>
        <v>Team 3</v>
      </c>
      <c r="J5" s="44"/>
      <c r="K5" s="58"/>
    </row>
    <row r="6" spans="1:11" ht="14.45" customHeight="1" x14ac:dyDescent="0.25">
      <c r="A6" s="63">
        <v>5</v>
      </c>
      <c r="B6" s="63" t="s">
        <v>57</v>
      </c>
      <c r="C6" s="58"/>
      <c r="D6" s="42"/>
      <c r="E6" s="43"/>
      <c r="F6" s="98" t="str">
        <f>B5</f>
        <v>Team 4</v>
      </c>
      <c r="G6" s="99"/>
      <c r="H6" s="98" t="str">
        <f>B6</f>
        <v>Team 5</v>
      </c>
      <c r="I6" s="98" t="str">
        <f>B7</f>
        <v>Team 6</v>
      </c>
      <c r="J6" s="44"/>
      <c r="K6" s="58"/>
    </row>
    <row r="7" spans="1:11" ht="14.45" customHeight="1" thickBot="1" x14ac:dyDescent="0.3">
      <c r="A7" s="63">
        <v>6</v>
      </c>
      <c r="B7" s="63" t="s">
        <v>58</v>
      </c>
      <c r="C7" s="58"/>
      <c r="D7" s="42"/>
      <c r="E7" s="43"/>
      <c r="F7" s="43"/>
      <c r="G7" s="43"/>
      <c r="H7" s="43"/>
      <c r="I7" s="43"/>
      <c r="J7" s="44"/>
      <c r="K7" s="58"/>
    </row>
    <row r="8" spans="1:11" ht="15.75" thickBot="1" x14ac:dyDescent="0.3">
      <c r="D8" s="91"/>
      <c r="E8" s="92" t="s">
        <v>5</v>
      </c>
      <c r="F8" s="93" t="s">
        <v>6</v>
      </c>
      <c r="G8" s="93"/>
      <c r="H8" s="93" t="s">
        <v>7</v>
      </c>
      <c r="I8" s="94" t="s">
        <v>8</v>
      </c>
      <c r="J8" s="95" t="s">
        <v>22</v>
      </c>
    </row>
    <row r="9" spans="1:11" x14ac:dyDescent="0.25">
      <c r="D9" s="85" t="s">
        <v>23</v>
      </c>
      <c r="E9" s="86"/>
      <c r="F9" s="87"/>
      <c r="G9" s="88"/>
      <c r="H9" s="87"/>
      <c r="I9" s="89"/>
      <c r="J9" s="90"/>
    </row>
    <row r="10" spans="1:11" x14ac:dyDescent="0.25">
      <c r="D10" s="72">
        <v>43211</v>
      </c>
      <c r="E10" s="50"/>
      <c r="F10" s="51" t="str">
        <f>LOOKUP(1,A2:A7, B2:B7)</f>
        <v>Team 1</v>
      </c>
      <c r="G10" s="52" t="s">
        <v>9</v>
      </c>
      <c r="H10" s="51" t="str">
        <f>LOOKUP(6,A2:A7, B2:B7)</f>
        <v>Team 6</v>
      </c>
      <c r="I10" s="78"/>
      <c r="J10" s="81"/>
    </row>
    <row r="11" spans="1:11" x14ac:dyDescent="0.25">
      <c r="D11" s="72">
        <f>D10</f>
        <v>43211</v>
      </c>
      <c r="E11" s="50"/>
      <c r="F11" s="51" t="str">
        <f>LOOKUP(2,A2:A7, B2:B7)</f>
        <v>Team 2</v>
      </c>
      <c r="G11" s="52" t="s">
        <v>9</v>
      </c>
      <c r="H11" s="51" t="str">
        <f>LOOKUP(5,A2:A7,B2:B7)</f>
        <v>Team 5</v>
      </c>
      <c r="I11" s="78"/>
      <c r="J11" s="81"/>
    </row>
    <row r="12" spans="1:11" x14ac:dyDescent="0.25">
      <c r="D12" s="72">
        <f>D10</f>
        <v>43211</v>
      </c>
      <c r="E12" s="50"/>
      <c r="F12" s="51" t="str">
        <f>LOOKUP(3,A2:A7, B2:B7)</f>
        <v>Team 3</v>
      </c>
      <c r="G12" s="52" t="s">
        <v>9</v>
      </c>
      <c r="H12" s="51" t="str">
        <f>LOOKUP(4,A2:A7, B2:B7)</f>
        <v>Team 4</v>
      </c>
      <c r="I12" s="79"/>
      <c r="J12" s="81"/>
    </row>
    <row r="13" spans="1:11" x14ac:dyDescent="0.25">
      <c r="D13" s="71" t="s">
        <v>24</v>
      </c>
      <c r="E13" s="64"/>
      <c r="F13" s="65"/>
      <c r="G13" s="66"/>
      <c r="H13" s="65"/>
      <c r="I13" s="77"/>
      <c r="J13" s="80"/>
    </row>
    <row r="14" spans="1:11" x14ac:dyDescent="0.25">
      <c r="D14" s="72">
        <f>D10+7</f>
        <v>43218</v>
      </c>
      <c r="E14" s="50"/>
      <c r="F14" s="51" t="str">
        <f>LOOKUP(5,A2:A7, B2:B7)</f>
        <v>Team 5</v>
      </c>
      <c r="G14" s="52" t="s">
        <v>9</v>
      </c>
      <c r="H14" s="51" t="str">
        <f>LOOKUP(1,A2:A7, B2:B7)</f>
        <v>Team 1</v>
      </c>
      <c r="I14" s="78"/>
      <c r="J14" s="81"/>
    </row>
    <row r="15" spans="1:11" x14ac:dyDescent="0.25">
      <c r="D15" s="72">
        <f t="shared" ref="D15:D16" si="0">D11+7</f>
        <v>43218</v>
      </c>
      <c r="E15" s="50"/>
      <c r="F15" s="51" t="str">
        <f>LOOKUP(4,A2:A7, B2:B7)</f>
        <v>Team 4</v>
      </c>
      <c r="G15" s="52" t="s">
        <v>9</v>
      </c>
      <c r="H15" s="51" t="str">
        <f>LOOKUP(2,A2:A7, B2:B7)</f>
        <v>Team 2</v>
      </c>
      <c r="I15" s="78"/>
      <c r="J15" s="81"/>
    </row>
    <row r="16" spans="1:11" x14ac:dyDescent="0.25">
      <c r="D16" s="72">
        <f t="shared" si="0"/>
        <v>43218</v>
      </c>
      <c r="E16" s="50"/>
      <c r="F16" s="51" t="str">
        <f>LOOKUP(6,A2:A7, B2:B7)</f>
        <v>Team 6</v>
      </c>
      <c r="G16" s="52" t="s">
        <v>9</v>
      </c>
      <c r="H16" s="51" t="str">
        <f>LOOKUP(3,A2:A7, B2:B7)</f>
        <v>Team 3</v>
      </c>
      <c r="I16" s="79"/>
      <c r="J16" s="81"/>
    </row>
    <row r="17" spans="4:10" x14ac:dyDescent="0.25">
      <c r="D17" s="71" t="s">
        <v>25</v>
      </c>
      <c r="E17" s="64"/>
      <c r="F17" s="65"/>
      <c r="G17" s="66"/>
      <c r="H17" s="65"/>
      <c r="I17" s="77"/>
      <c r="J17" s="80"/>
    </row>
    <row r="18" spans="4:10" x14ac:dyDescent="0.25">
      <c r="D18" s="72">
        <f>D14+7</f>
        <v>43225</v>
      </c>
      <c r="E18" s="50"/>
      <c r="F18" s="51" t="str">
        <f>LOOKUP(1,A2:A7, B2:B7)</f>
        <v>Team 1</v>
      </c>
      <c r="G18" s="52" t="s">
        <v>9</v>
      </c>
      <c r="H18" s="51" t="str">
        <f>LOOKUP(4,A2:A7, B2:B7)</f>
        <v>Team 4</v>
      </c>
      <c r="I18" s="78"/>
      <c r="J18" s="81"/>
    </row>
    <row r="19" spans="4:10" x14ac:dyDescent="0.25">
      <c r="D19" s="72">
        <f t="shared" ref="D19:D20" si="1">D15+7</f>
        <v>43225</v>
      </c>
      <c r="E19" s="50"/>
      <c r="F19" s="51" t="str">
        <f>LOOKUP(2,A2:A7, B2:B7)</f>
        <v>Team 2</v>
      </c>
      <c r="G19" s="52" t="s">
        <v>9</v>
      </c>
      <c r="H19" s="51" t="str">
        <f>LOOKUP(3,A2:A7, B2:B7)</f>
        <v>Team 3</v>
      </c>
      <c r="I19" s="78"/>
      <c r="J19" s="81"/>
    </row>
    <row r="20" spans="4:10" x14ac:dyDescent="0.25">
      <c r="D20" s="72">
        <f t="shared" si="1"/>
        <v>43225</v>
      </c>
      <c r="E20" s="50"/>
      <c r="F20" s="51" t="str">
        <f>LOOKUP(6,A2:A7, B2:B7)</f>
        <v>Team 6</v>
      </c>
      <c r="G20" s="52" t="s">
        <v>9</v>
      </c>
      <c r="H20" s="51" t="str">
        <f>LOOKUP(5,A2:A7, B2:B7)</f>
        <v>Team 5</v>
      </c>
      <c r="I20" s="78"/>
      <c r="J20" s="81"/>
    </row>
    <row r="21" spans="4:10" x14ac:dyDescent="0.25">
      <c r="D21" s="71" t="s">
        <v>26</v>
      </c>
      <c r="E21" s="64"/>
      <c r="F21" s="65"/>
      <c r="G21" s="66"/>
      <c r="H21" s="65"/>
      <c r="I21" s="77"/>
      <c r="J21" s="80"/>
    </row>
    <row r="22" spans="4:10" x14ac:dyDescent="0.25">
      <c r="D22" s="72">
        <f>D18+7</f>
        <v>43232</v>
      </c>
      <c r="E22" s="50"/>
      <c r="F22" s="51" t="str">
        <f>LOOKUP(3,A2:A7, B2:B7)</f>
        <v>Team 3</v>
      </c>
      <c r="G22" s="52" t="s">
        <v>9</v>
      </c>
      <c r="H22" s="51" t="str">
        <f>LOOKUP(1,A2:A7, B2:B7)</f>
        <v>Team 1</v>
      </c>
      <c r="I22" s="78"/>
      <c r="J22" s="81"/>
    </row>
    <row r="23" spans="4:10" x14ac:dyDescent="0.25">
      <c r="D23" s="72">
        <f t="shared" ref="D23:D24" si="2">D19+7</f>
        <v>43232</v>
      </c>
      <c r="E23" s="50"/>
      <c r="F23" s="51" t="str">
        <f>LOOKUP(2,A2:A7, B2:B7)</f>
        <v>Team 2</v>
      </c>
      <c r="G23" s="52" t="s">
        <v>9</v>
      </c>
      <c r="H23" s="51" t="str">
        <f>LOOKUP(6,A2:A7, B2:B7)</f>
        <v>Team 6</v>
      </c>
      <c r="I23" s="78"/>
      <c r="J23" s="81"/>
    </row>
    <row r="24" spans="4:10" x14ac:dyDescent="0.25">
      <c r="D24" s="72">
        <f t="shared" si="2"/>
        <v>43232</v>
      </c>
      <c r="E24" s="50"/>
      <c r="F24" s="51" t="str">
        <f>LOOKUP(4,A2:A7, B2:B7)</f>
        <v>Team 4</v>
      </c>
      <c r="G24" s="52" t="s">
        <v>9</v>
      </c>
      <c r="H24" s="51" t="str">
        <f>LOOKUP(5,A2:A7, B2:B7)</f>
        <v>Team 5</v>
      </c>
      <c r="I24" s="78"/>
      <c r="J24" s="81"/>
    </row>
    <row r="25" spans="4:10" x14ac:dyDescent="0.25">
      <c r="D25" s="71" t="s">
        <v>27</v>
      </c>
      <c r="E25" s="64"/>
      <c r="F25" s="65"/>
      <c r="G25" s="66"/>
      <c r="H25" s="65"/>
      <c r="I25" s="77"/>
      <c r="J25" s="80"/>
    </row>
    <row r="26" spans="4:10" x14ac:dyDescent="0.25">
      <c r="D26" s="72">
        <f>D22+7</f>
        <v>43239</v>
      </c>
      <c r="E26" s="50"/>
      <c r="F26" s="51" t="str">
        <f>LOOKUP(1,A2:A7, B2:B7)</f>
        <v>Team 1</v>
      </c>
      <c r="G26" s="52" t="s">
        <v>9</v>
      </c>
      <c r="H26" s="51" t="str">
        <f>LOOKUP(2,A2:A7, B2:B7)</f>
        <v>Team 2</v>
      </c>
      <c r="I26" s="78"/>
      <c r="J26" s="81"/>
    </row>
    <row r="27" spans="4:10" x14ac:dyDescent="0.25">
      <c r="D27" s="72">
        <f t="shared" ref="D27:D28" si="3">D23+7</f>
        <v>43239</v>
      </c>
      <c r="E27" s="50"/>
      <c r="F27" s="51" t="str">
        <f>LOOKUP(6,A2:A7, B2:B7)</f>
        <v>Team 6</v>
      </c>
      <c r="G27" s="52" t="s">
        <v>9</v>
      </c>
      <c r="H27" s="51" t="str">
        <f>LOOKUP(4,A2:A7, B2:B7)</f>
        <v>Team 4</v>
      </c>
      <c r="I27" s="78"/>
      <c r="J27" s="81"/>
    </row>
    <row r="28" spans="4:10" x14ac:dyDescent="0.25">
      <c r="D28" s="72">
        <f t="shared" si="3"/>
        <v>43239</v>
      </c>
      <c r="E28" s="50"/>
      <c r="F28" s="51" t="str">
        <f>LOOKUP(5,A2:A7, B2:B7)</f>
        <v>Team 5</v>
      </c>
      <c r="G28" s="52" t="s">
        <v>9</v>
      </c>
      <c r="H28" s="51" t="str">
        <f>LOOKUP(3,A2:A7, B2:B7)</f>
        <v>Team 3</v>
      </c>
      <c r="I28" s="78"/>
      <c r="J28" s="81"/>
    </row>
    <row r="29" spans="4:10" x14ac:dyDescent="0.25">
      <c r="D29" s="71" t="s">
        <v>28</v>
      </c>
      <c r="E29" s="64"/>
      <c r="F29" s="65"/>
      <c r="G29" s="66"/>
      <c r="H29" s="65"/>
      <c r="I29" s="77"/>
      <c r="J29" s="80"/>
    </row>
    <row r="30" spans="4:10" x14ac:dyDescent="0.25">
      <c r="D30" s="72">
        <f>D26+7</f>
        <v>43246</v>
      </c>
      <c r="E30" s="50"/>
      <c r="F30" s="51" t="str">
        <f>LOOKUP(6,A2:A7, B2:B7)</f>
        <v>Team 6</v>
      </c>
      <c r="G30" s="52" t="s">
        <v>9</v>
      </c>
      <c r="H30" s="51" t="str">
        <f>LOOKUP(1,A2:A7, B2:B7)</f>
        <v>Team 1</v>
      </c>
      <c r="I30" s="78"/>
      <c r="J30" s="81"/>
    </row>
    <row r="31" spans="4:10" x14ac:dyDescent="0.25">
      <c r="D31" s="72">
        <f t="shared" ref="D31:D32" si="4">D27+7</f>
        <v>43246</v>
      </c>
      <c r="E31" s="50"/>
      <c r="F31" s="51" t="str">
        <f>LOOKUP(5,A2:A7, B2:B7)</f>
        <v>Team 5</v>
      </c>
      <c r="G31" s="52" t="s">
        <v>9</v>
      </c>
      <c r="H31" s="51" t="str">
        <f>LOOKUP(2,A2:A7, B2:B7)</f>
        <v>Team 2</v>
      </c>
      <c r="I31" s="78"/>
      <c r="J31" s="81"/>
    </row>
    <row r="32" spans="4:10" x14ac:dyDescent="0.25">
      <c r="D32" s="72">
        <f t="shared" si="4"/>
        <v>43246</v>
      </c>
      <c r="E32" s="50"/>
      <c r="F32" s="51" t="str">
        <f>LOOKUP(4,A2:A7, B2:B7)</f>
        <v>Team 4</v>
      </c>
      <c r="G32" s="52" t="s">
        <v>9</v>
      </c>
      <c r="H32" s="51" t="str">
        <f>LOOKUP(3,A2:A7, B2:B7)</f>
        <v>Team 3</v>
      </c>
      <c r="I32" s="78"/>
      <c r="J32" s="81"/>
    </row>
    <row r="33" spans="4:10" x14ac:dyDescent="0.25">
      <c r="D33" s="71" t="s">
        <v>30</v>
      </c>
      <c r="E33" s="64"/>
      <c r="F33" s="65"/>
      <c r="G33" s="66"/>
      <c r="H33" s="65"/>
      <c r="I33" s="77"/>
      <c r="J33" s="80"/>
    </row>
    <row r="34" spans="4:10" x14ac:dyDescent="0.25">
      <c r="D34" s="72">
        <f>D30+7</f>
        <v>43253</v>
      </c>
      <c r="E34" s="50"/>
      <c r="F34" s="51" t="str">
        <f>LOOKUP(1,A2:A7, B2:B7)</f>
        <v>Team 1</v>
      </c>
      <c r="G34" s="52" t="s">
        <v>9</v>
      </c>
      <c r="H34" s="51" t="str">
        <f>LOOKUP(5,A2:A7, B2:B7)</f>
        <v>Team 5</v>
      </c>
      <c r="I34" s="78"/>
      <c r="J34" s="81"/>
    </row>
    <row r="35" spans="4:10" x14ac:dyDescent="0.25">
      <c r="D35" s="72">
        <f t="shared" ref="D35:D36" si="5">D31+7</f>
        <v>43253</v>
      </c>
      <c r="E35" s="50"/>
      <c r="F35" s="51" t="str">
        <f>LOOKUP(2,A2:A7, B2:B7)</f>
        <v>Team 2</v>
      </c>
      <c r="G35" s="52" t="s">
        <v>9</v>
      </c>
      <c r="H35" s="51" t="str">
        <f>LOOKUP(4,A2:A7, B2:B7)</f>
        <v>Team 4</v>
      </c>
      <c r="I35" s="78"/>
      <c r="J35" s="81"/>
    </row>
    <row r="36" spans="4:10" x14ac:dyDescent="0.25">
      <c r="D36" s="72">
        <f t="shared" si="5"/>
        <v>43253</v>
      </c>
      <c r="E36" s="50"/>
      <c r="F36" s="51" t="str">
        <f>LOOKUP(3,A2:A7, B2:B7)</f>
        <v>Team 3</v>
      </c>
      <c r="G36" s="52" t="s">
        <v>9</v>
      </c>
      <c r="H36" s="51" t="str">
        <f>LOOKUP(6,A2:A7, B2:B7)</f>
        <v>Team 6</v>
      </c>
      <c r="I36" s="78"/>
      <c r="J36" s="81"/>
    </row>
    <row r="37" spans="4:10" x14ac:dyDescent="0.25">
      <c r="D37" s="71" t="s">
        <v>29</v>
      </c>
      <c r="E37" s="64"/>
      <c r="F37" s="65"/>
      <c r="G37" s="66"/>
      <c r="H37" s="65"/>
      <c r="I37" s="77"/>
      <c r="J37" s="80"/>
    </row>
    <row r="38" spans="4:10" x14ac:dyDescent="0.25">
      <c r="D38" s="72">
        <f>D34+7</f>
        <v>43260</v>
      </c>
      <c r="E38" s="50"/>
      <c r="F38" s="51" t="str">
        <f>LOOKUP(4,A2:A7, B2:B7)</f>
        <v>Team 4</v>
      </c>
      <c r="G38" s="52" t="s">
        <v>9</v>
      </c>
      <c r="H38" s="51" t="str">
        <f>LOOKUP(1,A2:A7, B2:B7)</f>
        <v>Team 1</v>
      </c>
      <c r="I38" s="78"/>
      <c r="J38" s="81"/>
    </row>
    <row r="39" spans="4:10" x14ac:dyDescent="0.25">
      <c r="D39" s="72">
        <f t="shared" ref="D39:D40" si="6">D35+7</f>
        <v>43260</v>
      </c>
      <c r="E39" s="50"/>
      <c r="F39" s="51" t="str">
        <f>LOOKUP(3,A2:A7, B2:B7)</f>
        <v>Team 3</v>
      </c>
      <c r="G39" s="52" t="s">
        <v>9</v>
      </c>
      <c r="H39" s="51" t="str">
        <f>LOOKUP(2,A2:A7, B2:B7)</f>
        <v>Team 2</v>
      </c>
      <c r="I39" s="78"/>
      <c r="J39" s="81"/>
    </row>
    <row r="40" spans="4:10" ht="15.75" thickBot="1" x14ac:dyDescent="0.3">
      <c r="D40" s="72">
        <f t="shared" si="6"/>
        <v>43260</v>
      </c>
      <c r="E40" s="50"/>
      <c r="F40" s="51" t="str">
        <f>LOOKUP(5,A2:A7, B2:B7)</f>
        <v>Team 5</v>
      </c>
      <c r="G40" s="52" t="s">
        <v>9</v>
      </c>
      <c r="H40" s="51" t="str">
        <f>LOOKUP(6,A2:A7, B2:B7)</f>
        <v>Team 6</v>
      </c>
      <c r="I40" s="78"/>
      <c r="J40" s="82"/>
    </row>
    <row r="41" spans="4:10" x14ac:dyDescent="0.25">
      <c r="D41" s="71" t="s">
        <v>31</v>
      </c>
      <c r="E41" s="64"/>
      <c r="F41" s="65"/>
      <c r="G41" s="66"/>
      <c r="H41" s="65"/>
      <c r="I41" s="77"/>
      <c r="J41" s="84"/>
    </row>
    <row r="42" spans="4:10" x14ac:dyDescent="0.25">
      <c r="D42" s="72">
        <f>D38+7</f>
        <v>43267</v>
      </c>
      <c r="E42" s="50"/>
      <c r="F42" s="51" t="str">
        <f>LOOKUP(1,A2:A7, B2:B7)</f>
        <v>Team 1</v>
      </c>
      <c r="G42" s="52" t="s">
        <v>9</v>
      </c>
      <c r="H42" s="51" t="str">
        <f>LOOKUP(3,A2:A7, B2:B7)</f>
        <v>Team 3</v>
      </c>
      <c r="I42" s="78"/>
      <c r="J42" s="81"/>
    </row>
    <row r="43" spans="4:10" x14ac:dyDescent="0.25">
      <c r="D43" s="72">
        <f>D39+7</f>
        <v>43267</v>
      </c>
      <c r="E43" s="50"/>
      <c r="F43" s="51" t="str">
        <f>LOOKUP(6,A2:A7, B2:B7)</f>
        <v>Team 6</v>
      </c>
      <c r="G43" s="52" t="s">
        <v>9</v>
      </c>
      <c r="H43" s="51" t="str">
        <f>LOOKUP(2,A2:A7, B2:B7)</f>
        <v>Team 2</v>
      </c>
      <c r="I43" s="78"/>
      <c r="J43" s="81"/>
    </row>
    <row r="44" spans="4:10" ht="15.75" thickBot="1" x14ac:dyDescent="0.3">
      <c r="D44" s="72">
        <f>D40+7</f>
        <v>43267</v>
      </c>
      <c r="E44" s="50"/>
      <c r="F44" s="51" t="str">
        <f>LOOKUP(5,A2:A7, B2:B7)</f>
        <v>Team 5</v>
      </c>
      <c r="G44" s="52" t="s">
        <v>9</v>
      </c>
      <c r="H44" s="51" t="str">
        <f>LOOKUP(4,A2:A7, B2:B7)</f>
        <v>Team 4</v>
      </c>
      <c r="I44" s="78"/>
      <c r="J44" s="81"/>
    </row>
    <row r="45" spans="4:10" s="58" customFormat="1" ht="19.5" thickBot="1" x14ac:dyDescent="0.35">
      <c r="D45" s="173" t="s">
        <v>70</v>
      </c>
      <c r="E45" s="174"/>
      <c r="F45" s="174"/>
      <c r="G45" s="174"/>
      <c r="H45" s="174"/>
      <c r="I45" s="174"/>
      <c r="J45" s="175"/>
    </row>
    <row r="46" spans="4:10" x14ac:dyDescent="0.25">
      <c r="D46" s="71" t="s">
        <v>32</v>
      </c>
      <c r="E46" s="64"/>
      <c r="F46" s="65"/>
      <c r="G46" s="66"/>
      <c r="H46" s="65"/>
      <c r="I46" s="77"/>
      <c r="J46" s="80"/>
    </row>
    <row r="47" spans="4:10" x14ac:dyDescent="0.25">
      <c r="D47" s="72">
        <v>43295</v>
      </c>
      <c r="E47" s="50"/>
      <c r="F47" s="51" t="str">
        <f>LOOKUP(2,A2:A7, B2:B7)</f>
        <v>Team 2</v>
      </c>
      <c r="G47" s="52" t="s">
        <v>9</v>
      </c>
      <c r="H47" s="51" t="str">
        <f>LOOKUP(1,A2:A7, B2:B7)</f>
        <v>Team 1</v>
      </c>
      <c r="I47" s="78"/>
      <c r="J47" s="81" t="s">
        <v>71</v>
      </c>
    </row>
    <row r="48" spans="4:10" x14ac:dyDescent="0.25">
      <c r="D48" s="72">
        <v>43295</v>
      </c>
      <c r="E48" s="50"/>
      <c r="F48" s="51" t="str">
        <f>LOOKUP(4,A2:A7, B2:B7)</f>
        <v>Team 4</v>
      </c>
      <c r="G48" s="52" t="s">
        <v>9</v>
      </c>
      <c r="H48" s="51" t="str">
        <f>LOOKUP(6,A2:A7, B2:B7)</f>
        <v>Team 6</v>
      </c>
      <c r="I48" s="78"/>
      <c r="J48" s="81" t="s">
        <v>71</v>
      </c>
    </row>
    <row r="49" spans="4:10" x14ac:dyDescent="0.25">
      <c r="D49" s="72">
        <v>43295</v>
      </c>
      <c r="E49" s="50"/>
      <c r="F49" s="51" t="str">
        <f>LOOKUP(3,A2:A7, B2:B7)</f>
        <v>Team 3</v>
      </c>
      <c r="G49" s="52" t="s">
        <v>9</v>
      </c>
      <c r="H49" s="51" t="str">
        <f>LOOKUP(5,A2:A7, B2:B7)</f>
        <v>Team 5</v>
      </c>
      <c r="I49" s="78"/>
      <c r="J49" s="81" t="s">
        <v>71</v>
      </c>
    </row>
    <row r="50" spans="4:10" x14ac:dyDescent="0.25">
      <c r="D50" s="71" t="s">
        <v>33</v>
      </c>
      <c r="E50" s="64"/>
      <c r="F50" s="65"/>
      <c r="G50" s="66"/>
      <c r="H50" s="65"/>
      <c r="I50" s="77"/>
      <c r="J50" s="80"/>
    </row>
    <row r="51" spans="4:10" x14ac:dyDescent="0.25">
      <c r="D51" s="72">
        <f>D47+7</f>
        <v>43302</v>
      </c>
      <c r="E51" s="50"/>
      <c r="F51" s="51" t="str">
        <f>LOOKUP(1,A2:A7, B2:B7)</f>
        <v>Team 1</v>
      </c>
      <c r="G51" s="52" t="s">
        <v>9</v>
      </c>
      <c r="H51" s="51" t="str">
        <f>LOOKUP(6,A2:A7, B2:B7)</f>
        <v>Team 6</v>
      </c>
      <c r="I51" s="78"/>
      <c r="J51" s="81"/>
    </row>
    <row r="52" spans="4:10" x14ac:dyDescent="0.25">
      <c r="D52" s="72">
        <f>D48+7</f>
        <v>43302</v>
      </c>
      <c r="E52" s="50"/>
      <c r="F52" s="51" t="str">
        <f>LOOKUP(2,A2:A7, B2:B7)</f>
        <v>Team 2</v>
      </c>
      <c r="G52" s="52" t="s">
        <v>9</v>
      </c>
      <c r="H52" s="51" t="str">
        <f>LOOKUP(5,A2:A7, B2:B7)</f>
        <v>Team 5</v>
      </c>
      <c r="I52" s="78"/>
      <c r="J52" s="81"/>
    </row>
    <row r="53" spans="4:10" x14ac:dyDescent="0.25">
      <c r="D53" s="72">
        <f>D49+7</f>
        <v>43302</v>
      </c>
      <c r="E53" s="50"/>
      <c r="F53" s="51" t="str">
        <f>LOOKUP(3,A2:A7, B2:B7)</f>
        <v>Team 3</v>
      </c>
      <c r="G53" s="52" t="s">
        <v>9</v>
      </c>
      <c r="H53" s="51" t="str">
        <f>LOOKUP(4,A2:A7, B2:B7)</f>
        <v>Team 4</v>
      </c>
      <c r="I53" s="78"/>
      <c r="J53" s="81"/>
    </row>
    <row r="54" spans="4:10" x14ac:dyDescent="0.25">
      <c r="D54" s="71" t="s">
        <v>34</v>
      </c>
      <c r="E54" s="64"/>
      <c r="F54" s="65"/>
      <c r="G54" s="66"/>
      <c r="H54" s="65"/>
      <c r="I54" s="77"/>
      <c r="J54" s="80"/>
    </row>
    <row r="55" spans="4:10" x14ac:dyDescent="0.25">
      <c r="D55" s="72">
        <f>D51+7</f>
        <v>43309</v>
      </c>
      <c r="E55" s="50"/>
      <c r="F55" s="51" t="str">
        <f>LOOKUP(5,A2:A7, B2:B7)</f>
        <v>Team 5</v>
      </c>
      <c r="G55" s="52" t="s">
        <v>9</v>
      </c>
      <c r="H55" s="51" t="str">
        <f>LOOKUP(1,A2:A7, B2:B7)</f>
        <v>Team 1</v>
      </c>
      <c r="I55" s="78"/>
      <c r="J55" s="81"/>
    </row>
    <row r="56" spans="4:10" x14ac:dyDescent="0.25">
      <c r="D56" s="72">
        <f t="shared" ref="D56:D57" si="7">D52+7</f>
        <v>43309</v>
      </c>
      <c r="E56" s="50"/>
      <c r="F56" s="51" t="str">
        <f>LOOKUP(4,A2:A7, B2:B7)</f>
        <v>Team 4</v>
      </c>
      <c r="G56" s="52" t="s">
        <v>9</v>
      </c>
      <c r="H56" s="51" t="str">
        <f>LOOKUP(2,A2:A7, B2:B7)</f>
        <v>Team 2</v>
      </c>
      <c r="I56" s="78"/>
      <c r="J56" s="81"/>
    </row>
    <row r="57" spans="4:10" x14ac:dyDescent="0.25">
      <c r="D57" s="72">
        <f t="shared" si="7"/>
        <v>43309</v>
      </c>
      <c r="E57" s="50"/>
      <c r="F57" s="51" t="str">
        <f>LOOKUP(6,A2:A7, B2:B7)</f>
        <v>Team 6</v>
      </c>
      <c r="G57" s="52" t="s">
        <v>9</v>
      </c>
      <c r="H57" s="51" t="str">
        <f>LOOKUP(3,A2:A7, B2:B7)</f>
        <v>Team 3</v>
      </c>
      <c r="I57" s="78"/>
      <c r="J57" s="81"/>
    </row>
    <row r="58" spans="4:10" x14ac:dyDescent="0.25">
      <c r="D58" s="71" t="s">
        <v>35</v>
      </c>
      <c r="E58" s="64"/>
      <c r="F58" s="65"/>
      <c r="G58" s="66"/>
      <c r="H58" s="65"/>
      <c r="I58" s="77"/>
      <c r="J58" s="80"/>
    </row>
    <row r="59" spans="4:10" x14ac:dyDescent="0.25">
      <c r="D59" s="72">
        <f>D55+7</f>
        <v>43316</v>
      </c>
      <c r="E59" s="50"/>
      <c r="F59" s="51" t="str">
        <f>LOOKUP(1,A2:A7, B2:B7)</f>
        <v>Team 1</v>
      </c>
      <c r="G59" s="52" t="s">
        <v>9</v>
      </c>
      <c r="H59" s="51" t="str">
        <f>LOOKUP(4,A2:A7, B2:B7)</f>
        <v>Team 4</v>
      </c>
      <c r="I59" s="78"/>
      <c r="J59" s="81"/>
    </row>
    <row r="60" spans="4:10" x14ac:dyDescent="0.25">
      <c r="D60" s="72">
        <f t="shared" ref="D60:D61" si="8">D56+7</f>
        <v>43316</v>
      </c>
      <c r="E60" s="50"/>
      <c r="F60" s="51" t="str">
        <f>LOOKUP(2,A2:A7, B2:B7)</f>
        <v>Team 2</v>
      </c>
      <c r="G60" s="52" t="s">
        <v>9</v>
      </c>
      <c r="H60" s="51" t="str">
        <f>LOOKUP(3,A2:A7, B2:B7)</f>
        <v>Team 3</v>
      </c>
      <c r="I60" s="78"/>
      <c r="J60" s="81"/>
    </row>
    <row r="61" spans="4:10" x14ac:dyDescent="0.25">
      <c r="D61" s="72">
        <f t="shared" si="8"/>
        <v>43316</v>
      </c>
      <c r="E61" s="50"/>
      <c r="F61" s="51" t="str">
        <f>LOOKUP(6,A2:A7, B2:B7)</f>
        <v>Team 6</v>
      </c>
      <c r="G61" s="52" t="s">
        <v>9</v>
      </c>
      <c r="H61" s="51" t="str">
        <f>LOOKUP(5,A2:A7, B2:B7)</f>
        <v>Team 5</v>
      </c>
      <c r="I61" s="78"/>
      <c r="J61" s="81"/>
    </row>
    <row r="62" spans="4:10" x14ac:dyDescent="0.25">
      <c r="D62" s="71" t="s">
        <v>36</v>
      </c>
      <c r="E62" s="64"/>
      <c r="F62" s="65"/>
      <c r="G62" s="66"/>
      <c r="H62" s="65"/>
      <c r="I62" s="77"/>
      <c r="J62" s="80"/>
    </row>
    <row r="63" spans="4:10" x14ac:dyDescent="0.25">
      <c r="D63" s="72">
        <f>D59+7</f>
        <v>43323</v>
      </c>
      <c r="E63" s="50"/>
      <c r="F63" s="51" t="str">
        <f>LOOKUP(3,A2:A7, B2:B7)</f>
        <v>Team 3</v>
      </c>
      <c r="G63" s="52" t="s">
        <v>9</v>
      </c>
      <c r="H63" s="51" t="str">
        <f>LOOKUP(1,A2:A7, B2:B7)</f>
        <v>Team 1</v>
      </c>
      <c r="I63" s="78"/>
      <c r="J63" s="81"/>
    </row>
    <row r="64" spans="4:10" x14ac:dyDescent="0.25">
      <c r="D64" s="72">
        <f t="shared" ref="D64:D65" si="9">D60+7</f>
        <v>43323</v>
      </c>
      <c r="E64" s="50"/>
      <c r="F64" s="51" t="str">
        <f>LOOKUP(2,A2:A7, B2:B7)</f>
        <v>Team 2</v>
      </c>
      <c r="G64" s="52" t="s">
        <v>9</v>
      </c>
      <c r="H64" s="51" t="str">
        <f>LOOKUP(6,A2:A7, B2:B7)</f>
        <v>Team 6</v>
      </c>
      <c r="I64" s="78"/>
      <c r="J64" s="81"/>
    </row>
    <row r="65" spans="4:10" x14ac:dyDescent="0.25">
      <c r="D65" s="72">
        <f t="shared" si="9"/>
        <v>43323</v>
      </c>
      <c r="E65" s="50"/>
      <c r="F65" s="51" t="str">
        <f>LOOKUP(4,A2:A7, B2:B7)</f>
        <v>Team 4</v>
      </c>
      <c r="G65" s="52" t="s">
        <v>9</v>
      </c>
      <c r="H65" s="51" t="str">
        <f>LOOKUP(5,A2:A7, B2:B7)</f>
        <v>Team 5</v>
      </c>
      <c r="I65" s="78"/>
      <c r="J65" s="81"/>
    </row>
    <row r="66" spans="4:10" x14ac:dyDescent="0.25">
      <c r="D66" s="71" t="s">
        <v>37</v>
      </c>
      <c r="E66" s="64"/>
      <c r="F66" s="65"/>
      <c r="G66" s="66"/>
      <c r="H66" s="65"/>
      <c r="I66" s="77"/>
      <c r="J66" s="80"/>
    </row>
    <row r="67" spans="4:10" x14ac:dyDescent="0.25">
      <c r="D67" s="72">
        <f>D63+7</f>
        <v>43330</v>
      </c>
      <c r="E67" s="50"/>
      <c r="F67" s="51" t="str">
        <f>LOOKUP(1,A2:A7, B2:B7)</f>
        <v>Team 1</v>
      </c>
      <c r="G67" s="52" t="s">
        <v>9</v>
      </c>
      <c r="H67" s="51" t="str">
        <f>LOOKUP(2,A2:A7, B2:B7)</f>
        <v>Team 2</v>
      </c>
      <c r="I67" s="78"/>
      <c r="J67" s="81"/>
    </row>
    <row r="68" spans="4:10" x14ac:dyDescent="0.25">
      <c r="D68" s="72">
        <f t="shared" ref="D68:D69" si="10">D64+7</f>
        <v>43330</v>
      </c>
      <c r="E68" s="50"/>
      <c r="F68" s="51" t="str">
        <f>LOOKUP(6,A2:A7, B2:B7)</f>
        <v>Team 6</v>
      </c>
      <c r="G68" s="52" t="s">
        <v>9</v>
      </c>
      <c r="H68" s="51" t="str">
        <f>LOOKUP(4,A2:A7, B2:B7)</f>
        <v>Team 4</v>
      </c>
      <c r="I68" s="78"/>
      <c r="J68" s="81"/>
    </row>
    <row r="69" spans="4:10" x14ac:dyDescent="0.25">
      <c r="D69" s="72">
        <f t="shared" si="10"/>
        <v>43330</v>
      </c>
      <c r="E69" s="50"/>
      <c r="F69" s="51" t="str">
        <f>LOOKUP(5,A2:A7, B2:B7)</f>
        <v>Team 5</v>
      </c>
      <c r="G69" s="52" t="s">
        <v>9</v>
      </c>
      <c r="H69" s="51" t="str">
        <f>LOOKUP(3,A2:A7, B2:B7)</f>
        <v>Team 3</v>
      </c>
      <c r="I69" s="78"/>
      <c r="J69" s="81"/>
    </row>
    <row r="70" spans="4:10" x14ac:dyDescent="0.25">
      <c r="D70" s="71" t="s">
        <v>38</v>
      </c>
      <c r="E70" s="64"/>
      <c r="F70" s="65"/>
      <c r="G70" s="66"/>
      <c r="H70" s="65"/>
      <c r="I70" s="77"/>
      <c r="J70" s="80"/>
    </row>
    <row r="71" spans="4:10" x14ac:dyDescent="0.25">
      <c r="D71" s="72">
        <f>D67+7</f>
        <v>43337</v>
      </c>
      <c r="E71" s="50"/>
      <c r="F71" s="51" t="str">
        <f>LOOKUP(6,A2:A7, B2:B7)</f>
        <v>Team 6</v>
      </c>
      <c r="G71" s="52" t="s">
        <v>9</v>
      </c>
      <c r="H71" s="51" t="str">
        <f>LOOKUP(1,A2:A7, B2:B7)</f>
        <v>Team 1</v>
      </c>
      <c r="I71" s="78"/>
      <c r="J71" s="81"/>
    </row>
    <row r="72" spans="4:10" x14ac:dyDescent="0.25">
      <c r="D72" s="72">
        <f t="shared" ref="D72:D73" si="11">D68+7</f>
        <v>43337</v>
      </c>
      <c r="E72" s="50"/>
      <c r="F72" s="51" t="str">
        <f>LOOKUP(5,A2:A7, B2:B7)</f>
        <v>Team 5</v>
      </c>
      <c r="G72" s="52" t="s">
        <v>9</v>
      </c>
      <c r="H72" s="51" t="str">
        <f>LOOKUP(2,A2:A7, B2:B7)</f>
        <v>Team 2</v>
      </c>
      <c r="I72" s="78"/>
      <c r="J72" s="81"/>
    </row>
    <row r="73" spans="4:10" ht="15.75" thickBot="1" x14ac:dyDescent="0.3">
      <c r="D73" s="73">
        <f t="shared" si="11"/>
        <v>43337</v>
      </c>
      <c r="E73" s="74"/>
      <c r="F73" s="75" t="str">
        <f>LOOKUP(4,A2:A7, B2:B7)</f>
        <v>Team 4</v>
      </c>
      <c r="G73" s="76" t="s">
        <v>9</v>
      </c>
      <c r="H73" s="75" t="str">
        <f>LOOKUP(3,A2:A7, B2:B7)</f>
        <v>Team 3</v>
      </c>
      <c r="I73" s="83"/>
      <c r="J73" s="82"/>
    </row>
  </sheetData>
  <mergeCells count="3">
    <mergeCell ref="D1:J2"/>
    <mergeCell ref="D3:J4"/>
    <mergeCell ref="D45:J45"/>
  </mergeCells>
  <pageMargins left="0.7" right="0.7" top="0.75" bottom="0.75" header="0.3" footer="0.3"/>
  <pageSetup paperSize="9" scale="86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0"/>
  <sheetViews>
    <sheetView workbookViewId="0">
      <selection activeCell="H18" sqref="H18"/>
    </sheetView>
  </sheetViews>
  <sheetFormatPr defaultRowHeight="15" x14ac:dyDescent="0.25"/>
  <cols>
    <col min="1" max="1" width="7.140625" bestFit="1" customWidth="1"/>
    <col min="2" max="2" width="38.5703125" bestFit="1" customWidth="1"/>
    <col min="3" max="3" width="2.7109375" customWidth="1"/>
    <col min="4" max="4" width="26" style="8" customWidth="1"/>
    <col min="5" max="5" width="10.5703125" style="53" customWidth="1"/>
    <col min="6" max="6" width="23.7109375" style="9" customWidth="1"/>
    <col min="7" max="7" width="2.28515625" style="1" bestFit="1" customWidth="1"/>
    <col min="8" max="8" width="23.7109375" style="9" customWidth="1"/>
    <col min="9" max="9" width="30.7109375" style="9" customWidth="1"/>
    <col min="10" max="10" width="34.28515625" customWidth="1"/>
  </cols>
  <sheetData>
    <row r="1" spans="1:10" s="58" customFormat="1" ht="14.45" customHeight="1" x14ac:dyDescent="0.25">
      <c r="A1" s="10" t="s">
        <v>14</v>
      </c>
      <c r="B1" s="10" t="s">
        <v>10</v>
      </c>
      <c r="D1" s="167" t="s">
        <v>73</v>
      </c>
      <c r="E1" s="168"/>
      <c r="F1" s="168"/>
      <c r="G1" s="168"/>
      <c r="H1" s="168"/>
      <c r="I1" s="168"/>
      <c r="J1" s="169"/>
    </row>
    <row r="2" spans="1:10" s="58" customFormat="1" ht="14.45" customHeight="1" x14ac:dyDescent="0.25">
      <c r="A2" s="11">
        <v>1</v>
      </c>
      <c r="B2" s="11" t="s">
        <v>53</v>
      </c>
      <c r="D2" s="170"/>
      <c r="E2" s="171"/>
      <c r="F2" s="171"/>
      <c r="G2" s="171"/>
      <c r="H2" s="171"/>
      <c r="I2" s="171"/>
      <c r="J2" s="172"/>
    </row>
    <row r="3" spans="1:10" s="58" customFormat="1" ht="14.45" customHeight="1" x14ac:dyDescent="0.25">
      <c r="A3" s="11">
        <v>2</v>
      </c>
      <c r="B3" s="11" t="s">
        <v>54</v>
      </c>
      <c r="D3" s="170" t="s">
        <v>52</v>
      </c>
      <c r="E3" s="171"/>
      <c r="F3" s="171"/>
      <c r="G3" s="171"/>
      <c r="H3" s="171"/>
      <c r="I3" s="171"/>
      <c r="J3" s="172"/>
    </row>
    <row r="4" spans="1:10" s="58" customFormat="1" ht="14.45" customHeight="1" x14ac:dyDescent="0.25">
      <c r="A4" s="11">
        <v>3</v>
      </c>
      <c r="B4" s="11" t="s">
        <v>55</v>
      </c>
      <c r="D4" s="170"/>
      <c r="E4" s="171"/>
      <c r="F4" s="171"/>
      <c r="G4" s="171"/>
      <c r="H4" s="171"/>
      <c r="I4" s="171"/>
      <c r="J4" s="172"/>
    </row>
    <row r="5" spans="1:10" s="58" customFormat="1" ht="14.45" customHeight="1" x14ac:dyDescent="0.25">
      <c r="A5" s="11">
        <v>4</v>
      </c>
      <c r="B5" s="11" t="s">
        <v>56</v>
      </c>
      <c r="D5" s="42"/>
      <c r="E5" s="43"/>
      <c r="F5" s="96" t="str">
        <f>B2</f>
        <v>Team 1</v>
      </c>
      <c r="G5" s="100"/>
      <c r="H5" s="96" t="str">
        <f>B3</f>
        <v>Team 2</v>
      </c>
      <c r="I5" s="96" t="str">
        <f>B4</f>
        <v>Team 3</v>
      </c>
      <c r="J5" s="44"/>
    </row>
    <row r="6" spans="1:10" s="58" customFormat="1" ht="14.45" customHeight="1" x14ac:dyDescent="0.25">
      <c r="A6" s="11">
        <v>5</v>
      </c>
      <c r="B6" s="11" t="s">
        <v>57</v>
      </c>
      <c r="D6" s="42"/>
      <c r="E6" s="43"/>
      <c r="F6" s="98" t="str">
        <f>B5</f>
        <v>Team 4</v>
      </c>
      <c r="G6" s="98"/>
      <c r="H6" s="98" t="str">
        <f>B6</f>
        <v>Team 5</v>
      </c>
      <c r="I6" s="98" t="str">
        <f>B7</f>
        <v>Team 6</v>
      </c>
      <c r="J6" s="44"/>
    </row>
    <row r="7" spans="1:10" s="58" customFormat="1" ht="14.45" customHeight="1" x14ac:dyDescent="0.25">
      <c r="A7" s="11">
        <v>6</v>
      </c>
      <c r="B7" s="11" t="s">
        <v>58</v>
      </c>
      <c r="D7" s="42"/>
      <c r="E7" s="43"/>
      <c r="F7" s="98" t="str">
        <f>B8</f>
        <v>Team 7</v>
      </c>
      <c r="G7" s="98"/>
      <c r="H7" s="98" t="str">
        <f>B8</f>
        <v>Team 7</v>
      </c>
      <c r="I7" s="98"/>
      <c r="J7" s="44"/>
    </row>
    <row r="8" spans="1:10" s="58" customFormat="1" ht="14.45" customHeight="1" thickBot="1" x14ac:dyDescent="0.3">
      <c r="A8" s="11">
        <v>7</v>
      </c>
      <c r="B8" s="11" t="s">
        <v>59</v>
      </c>
      <c r="D8" s="102"/>
      <c r="E8" s="103"/>
      <c r="F8" s="104"/>
      <c r="G8" s="105"/>
      <c r="H8" s="104"/>
      <c r="I8" s="104"/>
      <c r="J8" s="4"/>
    </row>
    <row r="9" spans="1:10" ht="14.45" customHeight="1" thickBot="1" x14ac:dyDescent="0.3">
      <c r="A9" s="11">
        <v>8</v>
      </c>
      <c r="B9" s="11" t="s">
        <v>60</v>
      </c>
      <c r="D9" s="91"/>
      <c r="E9" s="92" t="s">
        <v>5</v>
      </c>
      <c r="F9" s="93" t="s">
        <v>6</v>
      </c>
      <c r="G9" s="93"/>
      <c r="H9" s="93" t="s">
        <v>7</v>
      </c>
      <c r="I9" s="94" t="s">
        <v>8</v>
      </c>
      <c r="J9" s="95" t="s">
        <v>22</v>
      </c>
    </row>
    <row r="10" spans="1:10" x14ac:dyDescent="0.25">
      <c r="D10" s="110" t="s">
        <v>23</v>
      </c>
      <c r="E10" s="111"/>
      <c r="F10" s="112"/>
      <c r="G10" s="113"/>
      <c r="H10" s="112"/>
      <c r="I10" s="117"/>
      <c r="J10" s="122"/>
    </row>
    <row r="11" spans="1:10" x14ac:dyDescent="0.25">
      <c r="D11" s="15">
        <v>43211</v>
      </c>
      <c r="E11" s="55"/>
      <c r="F11" s="56" t="str">
        <f>LOOKUP(1,A2:A9, B2:B9)</f>
        <v>Team 1</v>
      </c>
      <c r="G11" s="57" t="s">
        <v>9</v>
      </c>
      <c r="H11" s="56" t="str">
        <f>LOOKUP(8,A2:A9, B2:B9)</f>
        <v>Team 8</v>
      </c>
      <c r="I11" s="115"/>
      <c r="J11" s="119"/>
    </row>
    <row r="12" spans="1:10" x14ac:dyDescent="0.25">
      <c r="D12" s="15">
        <f>D11</f>
        <v>43211</v>
      </c>
      <c r="E12" s="54"/>
      <c r="F12" s="56" t="str">
        <f>LOOKUP(2,A2:A9, B2:B9)</f>
        <v>Team 2</v>
      </c>
      <c r="G12" s="57" t="s">
        <v>9</v>
      </c>
      <c r="H12" s="56" t="str">
        <f>LOOKUP(7,A2:A9, B2:B9)</f>
        <v>Team 7</v>
      </c>
      <c r="I12" s="115"/>
      <c r="J12" s="119"/>
    </row>
    <row r="13" spans="1:10" x14ac:dyDescent="0.25">
      <c r="D13" s="15">
        <f>D11</f>
        <v>43211</v>
      </c>
      <c r="E13" s="55"/>
      <c r="F13" s="56" t="str">
        <f>LOOKUP(3,A2:A9, B2:B9)</f>
        <v>Team 3</v>
      </c>
      <c r="G13" s="57" t="s">
        <v>9</v>
      </c>
      <c r="H13" s="56" t="str">
        <f>LOOKUP(6,A2:A9, B2:B9)</f>
        <v>Team 6</v>
      </c>
      <c r="I13" s="115"/>
      <c r="J13" s="119"/>
    </row>
    <row r="14" spans="1:10" x14ac:dyDescent="0.25">
      <c r="D14" s="15">
        <f>D11</f>
        <v>43211</v>
      </c>
      <c r="E14" s="55"/>
      <c r="F14" s="56" t="str">
        <f>LOOKUP(4,A2:A9, B2:B9)</f>
        <v>Team 4</v>
      </c>
      <c r="G14" s="57" t="s">
        <v>9</v>
      </c>
      <c r="H14" s="56" t="str">
        <f>LOOKUP(5,A2:A9, B2:B9)</f>
        <v>Team 5</v>
      </c>
      <c r="I14" s="115"/>
      <c r="J14" s="119"/>
    </row>
    <row r="15" spans="1:10" x14ac:dyDescent="0.25">
      <c r="D15" s="106" t="s">
        <v>24</v>
      </c>
      <c r="E15" s="107"/>
      <c r="F15" s="108"/>
      <c r="G15" s="109"/>
      <c r="H15" s="108"/>
      <c r="I15" s="114"/>
      <c r="J15" s="120"/>
    </row>
    <row r="16" spans="1:10" x14ac:dyDescent="0.25">
      <c r="D16" s="15">
        <f>D11+7</f>
        <v>43218</v>
      </c>
      <c r="E16" s="55"/>
      <c r="F16" s="56" t="str">
        <f>LOOKUP(7,A2:A9,B2:B9)</f>
        <v>Team 7</v>
      </c>
      <c r="G16" s="57" t="s">
        <v>9</v>
      </c>
      <c r="H16" s="56" t="str">
        <f>LOOKUP(1,A2:A9, B2:B9)</f>
        <v>Team 1</v>
      </c>
      <c r="I16" s="115"/>
      <c r="J16" s="119"/>
    </row>
    <row r="17" spans="4:10" x14ac:dyDescent="0.25">
      <c r="D17" s="15">
        <f t="shared" ref="D17:D19" si="0">D12+7</f>
        <v>43218</v>
      </c>
      <c r="E17" s="55"/>
      <c r="F17" s="56" t="str">
        <f>LOOKUP(6,A2:A9, B2:B9)</f>
        <v>Team 6</v>
      </c>
      <c r="G17" s="57" t="s">
        <v>9</v>
      </c>
      <c r="H17" s="56" t="str">
        <f>LOOKUP(2,A2:A9, B2:B9)</f>
        <v>Team 2</v>
      </c>
      <c r="I17" s="115"/>
      <c r="J17" s="119"/>
    </row>
    <row r="18" spans="4:10" x14ac:dyDescent="0.25">
      <c r="D18" s="15">
        <f t="shared" si="0"/>
        <v>43218</v>
      </c>
      <c r="E18" s="55"/>
      <c r="F18" s="56" t="str">
        <f>LOOKUP(5,A2:A9, B2:B9)</f>
        <v>Team 5</v>
      </c>
      <c r="G18" s="57" t="s">
        <v>9</v>
      </c>
      <c r="H18" s="56" t="str">
        <f>LOOKUP(3,A2:A9, B2:B9)</f>
        <v>Team 3</v>
      </c>
      <c r="I18" s="115"/>
      <c r="J18" s="119"/>
    </row>
    <row r="19" spans="4:10" x14ac:dyDescent="0.25">
      <c r="D19" s="15">
        <f t="shared" si="0"/>
        <v>43218</v>
      </c>
      <c r="E19" s="55"/>
      <c r="F19" s="56" t="str">
        <f>LOOKUP(8,A2:A9, B2:B9)</f>
        <v>Team 8</v>
      </c>
      <c r="G19" s="57" t="s">
        <v>9</v>
      </c>
      <c r="H19" s="56" t="str">
        <f>LOOKUP(4,A2:A9, B2:B9)</f>
        <v>Team 4</v>
      </c>
      <c r="I19" s="115"/>
      <c r="J19" s="119"/>
    </row>
    <row r="20" spans="4:10" x14ac:dyDescent="0.25">
      <c r="D20" s="106" t="s">
        <v>25</v>
      </c>
      <c r="E20" s="107"/>
      <c r="F20" s="108"/>
      <c r="G20" s="109"/>
      <c r="H20" s="108"/>
      <c r="I20" s="114"/>
      <c r="J20" s="120"/>
    </row>
    <row r="21" spans="4:10" x14ac:dyDescent="0.25">
      <c r="D21" s="15">
        <f>D16+7</f>
        <v>43225</v>
      </c>
      <c r="E21" s="55"/>
      <c r="F21" s="56" t="str">
        <f>LOOKUP(1,A2:A9, B2:B9)</f>
        <v>Team 1</v>
      </c>
      <c r="G21" s="57" t="s">
        <v>9</v>
      </c>
      <c r="H21" s="56" t="str">
        <f>LOOKUP(6,A2:A9, B2:B9)</f>
        <v>Team 6</v>
      </c>
      <c r="I21" s="115"/>
      <c r="J21" s="119"/>
    </row>
    <row r="22" spans="4:10" x14ac:dyDescent="0.25">
      <c r="D22" s="15">
        <f t="shared" ref="D22:D24" si="1">D17+7</f>
        <v>43225</v>
      </c>
      <c r="E22" s="55"/>
      <c r="F22" s="56" t="str">
        <f>LOOKUP(2,A2:A9, B2:B9)</f>
        <v>Team 2</v>
      </c>
      <c r="G22" s="57" t="s">
        <v>9</v>
      </c>
      <c r="H22" s="56" t="str">
        <f>LOOKUP(5,A2:A9, B2:B9)</f>
        <v>Team 5</v>
      </c>
      <c r="I22" s="115"/>
      <c r="J22" s="119"/>
    </row>
    <row r="23" spans="4:10" x14ac:dyDescent="0.25">
      <c r="D23" s="15">
        <f t="shared" si="1"/>
        <v>43225</v>
      </c>
      <c r="E23" s="55"/>
      <c r="F23" s="56" t="str">
        <f>LOOKUP(3,A2:A9, B2:B9)</f>
        <v>Team 3</v>
      </c>
      <c r="G23" s="57" t="s">
        <v>9</v>
      </c>
      <c r="H23" s="56" t="str">
        <f>LOOKUP(4,A2:A9, B2:B9)</f>
        <v>Team 4</v>
      </c>
      <c r="I23" s="115"/>
      <c r="J23" s="119"/>
    </row>
    <row r="24" spans="4:10" x14ac:dyDescent="0.25">
      <c r="D24" s="15">
        <f t="shared" si="1"/>
        <v>43225</v>
      </c>
      <c r="E24" s="55"/>
      <c r="F24" s="56" t="str">
        <f>LOOKUP(7,A2:A9, B2:B9)</f>
        <v>Team 7</v>
      </c>
      <c r="G24" s="57" t="s">
        <v>9</v>
      </c>
      <c r="H24" s="56" t="str">
        <f>LOOKUP(8,A2:A9, B2:B9)</f>
        <v>Team 8</v>
      </c>
      <c r="I24" s="115"/>
      <c r="J24" s="119"/>
    </row>
    <row r="25" spans="4:10" x14ac:dyDescent="0.25">
      <c r="D25" s="106" t="s">
        <v>26</v>
      </c>
      <c r="E25" s="107"/>
      <c r="F25" s="108"/>
      <c r="G25" s="109"/>
      <c r="H25" s="108"/>
      <c r="I25" s="114"/>
      <c r="J25" s="120"/>
    </row>
    <row r="26" spans="4:10" x14ac:dyDescent="0.25">
      <c r="D26" s="15">
        <f>D21+7</f>
        <v>43232</v>
      </c>
      <c r="E26" s="55"/>
      <c r="F26" s="56" t="str">
        <f>LOOKUP(5,A2:A9, B2:B9)</f>
        <v>Team 5</v>
      </c>
      <c r="G26" s="57" t="s">
        <v>9</v>
      </c>
      <c r="H26" s="56" t="str">
        <f>LOOKUP(1,A2:A9, B2:B9)</f>
        <v>Team 1</v>
      </c>
      <c r="I26" s="115"/>
      <c r="J26" s="119"/>
    </row>
    <row r="27" spans="4:10" x14ac:dyDescent="0.25">
      <c r="D27" s="15">
        <f t="shared" ref="D27:D29" si="2">D22+7</f>
        <v>43232</v>
      </c>
      <c r="E27" s="55"/>
      <c r="F27" s="56" t="str">
        <f>LOOKUP(4,A2:A9, B2:B9)</f>
        <v>Team 4</v>
      </c>
      <c r="G27" s="57" t="s">
        <v>9</v>
      </c>
      <c r="H27" s="56" t="str">
        <f>LOOKUP(2,A2:A9, B2:B9)</f>
        <v>Team 2</v>
      </c>
      <c r="I27" s="115"/>
      <c r="J27" s="119"/>
    </row>
    <row r="28" spans="4:10" x14ac:dyDescent="0.25">
      <c r="D28" s="15">
        <f t="shared" si="2"/>
        <v>43232</v>
      </c>
      <c r="E28" s="55"/>
      <c r="F28" s="56" t="str">
        <f>LOOKUP(8,A2:A9, B2:B9)</f>
        <v>Team 8</v>
      </c>
      <c r="G28" s="57" t="s">
        <v>9</v>
      </c>
      <c r="H28" s="56" t="str">
        <f>LOOKUP(3,A2:A9, B2:B9)</f>
        <v>Team 3</v>
      </c>
      <c r="I28" s="115"/>
      <c r="J28" s="119"/>
    </row>
    <row r="29" spans="4:10" x14ac:dyDescent="0.25">
      <c r="D29" s="15">
        <f t="shared" si="2"/>
        <v>43232</v>
      </c>
      <c r="E29" s="55"/>
      <c r="F29" s="56" t="str">
        <f>LOOKUP(6,A2:A9, B2:B9)</f>
        <v>Team 6</v>
      </c>
      <c r="G29" s="57" t="s">
        <v>9</v>
      </c>
      <c r="H29" s="56" t="str">
        <f>LOOKUP(7,A2:A9, B2:B9)</f>
        <v>Team 7</v>
      </c>
      <c r="I29" s="115"/>
      <c r="J29" s="119"/>
    </row>
    <row r="30" spans="4:10" x14ac:dyDescent="0.25">
      <c r="D30" s="106" t="s">
        <v>27</v>
      </c>
      <c r="E30" s="107"/>
      <c r="F30" s="108"/>
      <c r="G30" s="109"/>
      <c r="H30" s="108"/>
      <c r="I30" s="114"/>
      <c r="J30" s="120"/>
    </row>
    <row r="31" spans="4:10" x14ac:dyDescent="0.25">
      <c r="D31" s="15">
        <f>D26+7</f>
        <v>43239</v>
      </c>
      <c r="E31" s="55"/>
      <c r="F31" s="56" t="str">
        <f>LOOKUP(1,A2:A9, B2:B9)</f>
        <v>Team 1</v>
      </c>
      <c r="G31" s="57" t="s">
        <v>9</v>
      </c>
      <c r="H31" s="56" t="str">
        <f>LOOKUP(4,A2:A9, B2:B9)</f>
        <v>Team 4</v>
      </c>
      <c r="I31" s="115"/>
      <c r="J31" s="119"/>
    </row>
    <row r="32" spans="4:10" x14ac:dyDescent="0.25">
      <c r="D32" s="15">
        <f t="shared" ref="D32:D34" si="3">D27+7</f>
        <v>43239</v>
      </c>
      <c r="E32" s="55"/>
      <c r="F32" s="56" t="str">
        <f>LOOKUP(2,A2:A9, B2:B9)</f>
        <v>Team 2</v>
      </c>
      <c r="G32" s="57" t="s">
        <v>9</v>
      </c>
      <c r="H32" s="56" t="str">
        <f>LOOKUP(3,A2:A9, B2:B9)</f>
        <v>Team 3</v>
      </c>
      <c r="I32" s="115"/>
      <c r="J32" s="119"/>
    </row>
    <row r="33" spans="4:10" x14ac:dyDescent="0.25">
      <c r="D33" s="15">
        <f t="shared" si="3"/>
        <v>43239</v>
      </c>
      <c r="E33" s="55"/>
      <c r="F33" s="56" t="str">
        <f>LOOKUP(6,A2:A9, B2:B9)</f>
        <v>Team 6</v>
      </c>
      <c r="G33" s="57" t="s">
        <v>9</v>
      </c>
      <c r="H33" s="56" t="str">
        <f>LOOKUP(8,A2:A9, B2:B9)</f>
        <v>Team 8</v>
      </c>
      <c r="I33" s="115"/>
      <c r="J33" s="119"/>
    </row>
    <row r="34" spans="4:10" x14ac:dyDescent="0.25">
      <c r="D34" s="15">
        <f t="shared" si="3"/>
        <v>43239</v>
      </c>
      <c r="E34" s="55"/>
      <c r="F34" s="56" t="str">
        <f>LOOKUP(7,A2:A9, B2:B9)</f>
        <v>Team 7</v>
      </c>
      <c r="G34" s="57" t="s">
        <v>9</v>
      </c>
      <c r="H34" s="56" t="str">
        <f>LOOKUP(5,A2:A9, B2:B9)</f>
        <v>Team 5</v>
      </c>
      <c r="I34" s="115"/>
      <c r="J34" s="119"/>
    </row>
    <row r="35" spans="4:10" x14ac:dyDescent="0.25">
      <c r="D35" s="106" t="s">
        <v>28</v>
      </c>
      <c r="E35" s="107"/>
      <c r="F35" s="108"/>
      <c r="G35" s="109"/>
      <c r="H35" s="108"/>
      <c r="I35" s="114"/>
      <c r="J35" s="120"/>
    </row>
    <row r="36" spans="4:10" x14ac:dyDescent="0.25">
      <c r="D36" s="15">
        <f>D31+7</f>
        <v>43246</v>
      </c>
      <c r="E36" s="55"/>
      <c r="F36" s="56" t="str">
        <f>LOOKUP(3,A2:A9, B2:B9)</f>
        <v>Team 3</v>
      </c>
      <c r="G36" s="57" t="s">
        <v>9</v>
      </c>
      <c r="H36" s="56" t="str">
        <f>LOOKUP(1,A2:A9, B2:B9)</f>
        <v>Team 1</v>
      </c>
      <c r="I36" s="115"/>
      <c r="J36" s="119"/>
    </row>
    <row r="37" spans="4:10" x14ac:dyDescent="0.25">
      <c r="D37" s="15">
        <f t="shared" ref="D37:D39" si="4">D32+7</f>
        <v>43246</v>
      </c>
      <c r="E37" s="55"/>
      <c r="F37" s="56" t="str">
        <f>LOOKUP(2,A2:A9, B2:B9)</f>
        <v>Team 2</v>
      </c>
      <c r="G37" s="57" t="s">
        <v>9</v>
      </c>
      <c r="H37" s="56" t="str">
        <f>LOOKUP(8,A2:A9, B2:B9)</f>
        <v>Team 8</v>
      </c>
      <c r="I37" s="115"/>
      <c r="J37" s="119"/>
    </row>
    <row r="38" spans="4:10" x14ac:dyDescent="0.25">
      <c r="D38" s="15">
        <f t="shared" si="4"/>
        <v>43246</v>
      </c>
      <c r="E38" s="55"/>
      <c r="F38" s="56" t="str">
        <f>LOOKUP(4,A2:A9, B2:B9)</f>
        <v>Team 4</v>
      </c>
      <c r="G38" s="57" t="s">
        <v>9</v>
      </c>
      <c r="H38" s="56" t="str">
        <f>LOOKUP(7,A2:A9, B2:B9)</f>
        <v>Team 7</v>
      </c>
      <c r="I38" s="115"/>
      <c r="J38" s="119"/>
    </row>
    <row r="39" spans="4:10" x14ac:dyDescent="0.25">
      <c r="D39" s="15">
        <f t="shared" si="4"/>
        <v>43246</v>
      </c>
      <c r="E39" s="55"/>
      <c r="F39" s="56" t="str">
        <f>LOOKUP(5,A2:A9, B2:B9)</f>
        <v>Team 5</v>
      </c>
      <c r="G39" s="57" t="s">
        <v>9</v>
      </c>
      <c r="H39" s="56" t="str">
        <f>LOOKUP(6,A2:A9, B2:B9)</f>
        <v>Team 6</v>
      </c>
      <c r="I39" s="115"/>
      <c r="J39" s="119"/>
    </row>
    <row r="40" spans="4:10" x14ac:dyDescent="0.25">
      <c r="D40" s="106" t="s">
        <v>30</v>
      </c>
      <c r="E40" s="107"/>
      <c r="F40" s="108"/>
      <c r="G40" s="109"/>
      <c r="H40" s="108"/>
      <c r="I40" s="114"/>
      <c r="J40" s="120"/>
    </row>
    <row r="41" spans="4:10" x14ac:dyDescent="0.25">
      <c r="D41" s="15">
        <f>D36+7</f>
        <v>43253</v>
      </c>
      <c r="E41" s="55"/>
      <c r="F41" s="56" t="str">
        <f>LOOKUP(1,A2:A9, B2:B9)</f>
        <v>Team 1</v>
      </c>
      <c r="G41" s="57" t="s">
        <v>9</v>
      </c>
      <c r="H41" s="56" t="str">
        <f>LOOKUP(2,A2:A9, B2:B9)</f>
        <v>Team 2</v>
      </c>
      <c r="I41" s="115"/>
      <c r="J41" s="119"/>
    </row>
    <row r="42" spans="4:10" x14ac:dyDescent="0.25">
      <c r="D42" s="15">
        <f t="shared" ref="D42:D44" si="5">D37+7</f>
        <v>43253</v>
      </c>
      <c r="E42" s="55"/>
      <c r="F42" s="56" t="str">
        <f>LOOKUP(7,A2:A9, B2:B9)</f>
        <v>Team 7</v>
      </c>
      <c r="G42" s="57" t="s">
        <v>9</v>
      </c>
      <c r="H42" s="56" t="str">
        <f>LOOKUP(3,A2:A9, B2:B9)</f>
        <v>Team 3</v>
      </c>
      <c r="I42" s="115"/>
      <c r="J42" s="119"/>
    </row>
    <row r="43" spans="4:10" x14ac:dyDescent="0.25">
      <c r="D43" s="15">
        <f t="shared" si="5"/>
        <v>43253</v>
      </c>
      <c r="E43" s="55"/>
      <c r="F43" s="56" t="str">
        <f>LOOKUP(6,A2:A9, B2:B9)</f>
        <v>Team 6</v>
      </c>
      <c r="G43" s="57" t="s">
        <v>9</v>
      </c>
      <c r="H43" s="56" t="str">
        <f>LOOKUP(4,A2:A9, B2:B9)</f>
        <v>Team 4</v>
      </c>
      <c r="I43" s="115"/>
      <c r="J43" s="119"/>
    </row>
    <row r="44" spans="4:10" x14ac:dyDescent="0.25">
      <c r="D44" s="15">
        <f t="shared" si="5"/>
        <v>43253</v>
      </c>
      <c r="E44" s="55"/>
      <c r="F44" s="56" t="str">
        <f>LOOKUP(8,A2:A9, B2:B9)</f>
        <v>Team 8</v>
      </c>
      <c r="G44" s="57" t="s">
        <v>9</v>
      </c>
      <c r="H44" s="56" t="str">
        <f>LOOKUP(5,A2:A9, B2:B9)</f>
        <v>Team 5</v>
      </c>
      <c r="I44" s="115"/>
      <c r="J44" s="119"/>
    </row>
    <row r="45" spans="4:10" x14ac:dyDescent="0.25">
      <c r="D45" s="106" t="s">
        <v>29</v>
      </c>
      <c r="E45" s="107"/>
      <c r="F45" s="108"/>
      <c r="G45" s="109"/>
      <c r="H45" s="108"/>
      <c r="I45" s="114"/>
      <c r="J45" s="120"/>
    </row>
    <row r="46" spans="4:10" x14ac:dyDescent="0.25">
      <c r="D46" s="15">
        <f>D41+7</f>
        <v>43260</v>
      </c>
      <c r="E46" s="55"/>
      <c r="F46" s="56" t="str">
        <f>LOOKUP(8,A2:A9, B2:B9)</f>
        <v>Team 8</v>
      </c>
      <c r="G46" s="57" t="s">
        <v>9</v>
      </c>
      <c r="H46" s="56" t="str">
        <f>LOOKUP(1,A2:A9, B2:B9)</f>
        <v>Team 1</v>
      </c>
      <c r="I46" s="115"/>
      <c r="J46" s="119"/>
    </row>
    <row r="47" spans="4:10" x14ac:dyDescent="0.25">
      <c r="D47" s="15">
        <f t="shared" ref="D47:D49" si="6">D42+7</f>
        <v>43260</v>
      </c>
      <c r="E47" s="55"/>
      <c r="F47" s="56" t="str">
        <f>LOOKUP(7,A2:A9, B2:B9)</f>
        <v>Team 7</v>
      </c>
      <c r="G47" s="57" t="s">
        <v>9</v>
      </c>
      <c r="H47" s="56" t="str">
        <f>LOOKUP(2,A2:A9, B2:B9)</f>
        <v>Team 2</v>
      </c>
      <c r="I47" s="115"/>
      <c r="J47" s="119"/>
    </row>
    <row r="48" spans="4:10" x14ac:dyDescent="0.25">
      <c r="D48" s="15">
        <f t="shared" si="6"/>
        <v>43260</v>
      </c>
      <c r="E48" s="55"/>
      <c r="F48" s="56" t="str">
        <f>LOOKUP(6,A2:A9, B2:B9)</f>
        <v>Team 6</v>
      </c>
      <c r="G48" s="57" t="s">
        <v>9</v>
      </c>
      <c r="H48" s="56" t="str">
        <f>LOOKUP(3,A2:A9, B2:B9)</f>
        <v>Team 3</v>
      </c>
      <c r="I48" s="115"/>
      <c r="J48" s="119"/>
    </row>
    <row r="49" spans="4:10" ht="15.75" thickBot="1" x14ac:dyDescent="0.3">
      <c r="D49" s="15">
        <f t="shared" si="6"/>
        <v>43260</v>
      </c>
      <c r="E49" s="55"/>
      <c r="F49" s="56" t="str">
        <f>LOOKUP(5,A2:A9, B2:B9)</f>
        <v>Team 5</v>
      </c>
      <c r="G49" s="57" t="s">
        <v>9</v>
      </c>
      <c r="H49" s="56" t="str">
        <f>LOOKUP(4,A2:A9, B2:B9)</f>
        <v>Team 4</v>
      </c>
      <c r="I49" s="115"/>
      <c r="J49" s="121"/>
    </row>
    <row r="50" spans="4:10" x14ac:dyDescent="0.25">
      <c r="D50" s="106" t="s">
        <v>31</v>
      </c>
      <c r="E50" s="107"/>
      <c r="F50" s="108"/>
      <c r="G50" s="109"/>
      <c r="H50" s="108"/>
      <c r="I50" s="114"/>
      <c r="J50" s="118"/>
    </row>
    <row r="51" spans="4:10" x14ac:dyDescent="0.25">
      <c r="D51" s="15">
        <f>D46+7</f>
        <v>43267</v>
      </c>
      <c r="E51" s="55"/>
      <c r="F51" s="56" t="str">
        <f>LOOKUP(1,A2:A9, B2:B9)</f>
        <v>Team 1</v>
      </c>
      <c r="G51" s="57" t="s">
        <v>9</v>
      </c>
      <c r="H51" s="56" t="str">
        <f>LOOKUP(7,A2:A9, B2:B9)</f>
        <v>Team 7</v>
      </c>
      <c r="I51" s="115"/>
      <c r="J51" s="119"/>
    </row>
    <row r="52" spans="4:10" x14ac:dyDescent="0.25">
      <c r="D52" s="15">
        <f>D47+7</f>
        <v>43267</v>
      </c>
      <c r="E52" s="55"/>
      <c r="F52" s="56" t="str">
        <f>LOOKUP(2,A2:A9, B2:B9)</f>
        <v>Team 2</v>
      </c>
      <c r="G52" s="57" t="s">
        <v>9</v>
      </c>
      <c r="H52" s="56" t="str">
        <f>LOOKUP(6,A2:A9, B2:B9)</f>
        <v>Team 6</v>
      </c>
      <c r="I52" s="115"/>
      <c r="J52" s="119"/>
    </row>
    <row r="53" spans="4:10" x14ac:dyDescent="0.25">
      <c r="D53" s="15">
        <f>D48+7</f>
        <v>43267</v>
      </c>
      <c r="E53" s="55"/>
      <c r="F53" s="56" t="str">
        <f>LOOKUP(3,A2:A9, B2:B9)</f>
        <v>Team 3</v>
      </c>
      <c r="G53" s="57" t="s">
        <v>9</v>
      </c>
      <c r="H53" s="56" t="str">
        <f>LOOKUP(5,A2:A9, B2:B9)</f>
        <v>Team 5</v>
      </c>
      <c r="I53" s="115"/>
      <c r="J53" s="119"/>
    </row>
    <row r="54" spans="4:10" ht="15.75" thickBot="1" x14ac:dyDescent="0.3">
      <c r="D54" s="15">
        <f>D49+7</f>
        <v>43267</v>
      </c>
      <c r="E54" s="55"/>
      <c r="F54" s="56" t="str">
        <f>LOOKUP(4,A2:A9, B2:B9)</f>
        <v>Team 4</v>
      </c>
      <c r="G54" s="57" t="s">
        <v>9</v>
      </c>
      <c r="H54" s="56" t="str">
        <f>LOOKUP(8,A2:A9, B2:B9)</f>
        <v>Team 8</v>
      </c>
      <c r="I54" s="115"/>
      <c r="J54" s="119"/>
    </row>
    <row r="55" spans="4:10" s="58" customFormat="1" ht="19.5" thickBot="1" x14ac:dyDescent="0.35">
      <c r="D55" s="173" t="s">
        <v>39</v>
      </c>
      <c r="E55" s="174"/>
      <c r="F55" s="174"/>
      <c r="G55" s="174"/>
      <c r="H55" s="174"/>
      <c r="I55" s="174"/>
      <c r="J55" s="175"/>
    </row>
    <row r="56" spans="4:10" x14ac:dyDescent="0.25">
      <c r="D56" s="106" t="s">
        <v>32</v>
      </c>
      <c r="E56" s="107"/>
      <c r="F56" s="108"/>
      <c r="G56" s="109"/>
      <c r="H56" s="108"/>
      <c r="I56" s="114"/>
      <c r="J56" s="120"/>
    </row>
    <row r="57" spans="4:10" x14ac:dyDescent="0.25">
      <c r="D57" s="15">
        <v>43295</v>
      </c>
      <c r="E57" s="55"/>
      <c r="F57" s="56" t="str">
        <f>LOOKUP(6,A2:A9, B2:B9)</f>
        <v>Team 6</v>
      </c>
      <c r="G57" s="57" t="s">
        <v>9</v>
      </c>
      <c r="H57" s="56" t="str">
        <f>LOOKUP(1,A2:A9, B2:B9)</f>
        <v>Team 1</v>
      </c>
      <c r="I57" s="115"/>
      <c r="J57" s="119" t="s">
        <v>71</v>
      </c>
    </row>
    <row r="58" spans="4:10" x14ac:dyDescent="0.25">
      <c r="D58" s="15">
        <v>43295</v>
      </c>
      <c r="E58" s="55"/>
      <c r="F58" s="56" t="str">
        <f>LOOKUP(5,A2:A9, B2:B9)</f>
        <v>Team 5</v>
      </c>
      <c r="G58" s="57" t="s">
        <v>9</v>
      </c>
      <c r="H58" s="56" t="str">
        <f>LOOKUP(2,A2:A9, B2:B9)</f>
        <v>Team 2</v>
      </c>
      <c r="I58" s="115"/>
      <c r="J58" s="119" t="s">
        <v>71</v>
      </c>
    </row>
    <row r="59" spans="4:10" x14ac:dyDescent="0.25">
      <c r="D59" s="15">
        <v>43295</v>
      </c>
      <c r="E59" s="55"/>
      <c r="F59" s="56" t="str">
        <f>LOOKUP(4,A2:A9, B2:B9)</f>
        <v>Team 4</v>
      </c>
      <c r="G59" s="57" t="s">
        <v>9</v>
      </c>
      <c r="H59" s="56" t="str">
        <f>LOOKUP(3,A2:A9, B2:B9)</f>
        <v>Team 3</v>
      </c>
      <c r="I59" s="115"/>
      <c r="J59" s="119" t="s">
        <v>71</v>
      </c>
    </row>
    <row r="60" spans="4:10" x14ac:dyDescent="0.25">
      <c r="D60" s="15">
        <v>43295</v>
      </c>
      <c r="E60" s="55"/>
      <c r="F60" s="56" t="str">
        <f>LOOKUP(8,A2:A9, B2:B9)</f>
        <v>Team 8</v>
      </c>
      <c r="G60" s="57" t="s">
        <v>9</v>
      </c>
      <c r="H60" s="56" t="str">
        <f>LOOKUP(7,A2:A9, B2:B9)</f>
        <v>Team 7</v>
      </c>
      <c r="I60" s="115"/>
      <c r="J60" s="119" t="s">
        <v>71</v>
      </c>
    </row>
    <row r="61" spans="4:10" x14ac:dyDescent="0.25">
      <c r="D61" s="106" t="s">
        <v>33</v>
      </c>
      <c r="E61" s="107"/>
      <c r="F61" s="108"/>
      <c r="G61" s="109"/>
      <c r="H61" s="108"/>
      <c r="I61" s="114"/>
      <c r="J61" s="120"/>
    </row>
    <row r="62" spans="4:10" x14ac:dyDescent="0.25">
      <c r="D62" s="15">
        <f>D57+7</f>
        <v>43302</v>
      </c>
      <c r="E62" s="55"/>
      <c r="F62" s="56" t="str">
        <f>LOOKUP(1,A2:A9, B2:B9)</f>
        <v>Team 1</v>
      </c>
      <c r="G62" s="57" t="s">
        <v>9</v>
      </c>
      <c r="H62" s="56" t="str">
        <f>LOOKUP(5,A2:A9, B2:B9)</f>
        <v>Team 5</v>
      </c>
      <c r="I62" s="115"/>
      <c r="J62" s="119"/>
    </row>
    <row r="63" spans="4:10" x14ac:dyDescent="0.25">
      <c r="D63" s="15">
        <f t="shared" ref="D63:D65" si="7">D58+7</f>
        <v>43302</v>
      </c>
      <c r="E63" s="55"/>
      <c r="F63" s="56" t="str">
        <f>LOOKUP(2,A2:A9, B2:B9)</f>
        <v>Team 2</v>
      </c>
      <c r="G63" s="57" t="s">
        <v>9</v>
      </c>
      <c r="H63" s="56" t="str">
        <f>LOOKUP(4,A2:A9, B2:B9)</f>
        <v>Team 4</v>
      </c>
      <c r="I63" s="115"/>
      <c r="J63" s="119"/>
    </row>
    <row r="64" spans="4:10" x14ac:dyDescent="0.25">
      <c r="D64" s="15">
        <f t="shared" si="7"/>
        <v>43302</v>
      </c>
      <c r="E64" s="55"/>
      <c r="F64" s="56" t="str">
        <f>LOOKUP(3,A2:A9, B2:B9)</f>
        <v>Team 3</v>
      </c>
      <c r="G64" s="57" t="s">
        <v>9</v>
      </c>
      <c r="H64" s="56" t="str">
        <f>LOOKUP(8,A2:A9, B2:B9)</f>
        <v>Team 8</v>
      </c>
      <c r="I64" s="115"/>
      <c r="J64" s="119"/>
    </row>
    <row r="65" spans="4:10" x14ac:dyDescent="0.25">
      <c r="D65" s="15">
        <f t="shared" si="7"/>
        <v>43302</v>
      </c>
      <c r="E65" s="55"/>
      <c r="F65" s="56" t="str">
        <f>LOOKUP(7,A2:A9, B2:B9)</f>
        <v>Team 7</v>
      </c>
      <c r="G65" s="57" t="s">
        <v>9</v>
      </c>
      <c r="H65" s="56" t="str">
        <f>LOOKUP(6,A2:A9, B2:B9)</f>
        <v>Team 6</v>
      </c>
      <c r="I65" s="115"/>
      <c r="J65" s="119"/>
    </row>
    <row r="66" spans="4:10" x14ac:dyDescent="0.25">
      <c r="D66" s="106" t="s">
        <v>34</v>
      </c>
      <c r="E66" s="107"/>
      <c r="F66" s="108"/>
      <c r="G66" s="109"/>
      <c r="H66" s="108"/>
      <c r="I66" s="114"/>
      <c r="J66" s="120"/>
    </row>
    <row r="67" spans="4:10" x14ac:dyDescent="0.25">
      <c r="D67" s="15">
        <f>D62+7</f>
        <v>43309</v>
      </c>
      <c r="E67" s="55"/>
      <c r="F67" s="56" t="str">
        <f>LOOKUP(4,A2:A9, B2:B9)</f>
        <v>Team 4</v>
      </c>
      <c r="G67" s="57" t="s">
        <v>9</v>
      </c>
      <c r="H67" s="56" t="str">
        <f>LOOKUP(1,A2:A9, B2:B9)</f>
        <v>Team 1</v>
      </c>
      <c r="I67" s="115"/>
      <c r="J67" s="119"/>
    </row>
    <row r="68" spans="4:10" x14ac:dyDescent="0.25">
      <c r="D68" s="15">
        <f t="shared" ref="D68:D70" si="8">D63+7</f>
        <v>43309</v>
      </c>
      <c r="E68" s="55"/>
      <c r="F68" s="56" t="str">
        <f>LOOKUP(3,A2:A9, B2:B9)</f>
        <v>Team 3</v>
      </c>
      <c r="G68" s="57" t="s">
        <v>9</v>
      </c>
      <c r="H68" s="56" t="str">
        <f>LOOKUP(2,A2:A9, B2:B9)</f>
        <v>Team 2</v>
      </c>
      <c r="I68" s="115"/>
      <c r="J68" s="119"/>
    </row>
    <row r="69" spans="4:10" x14ac:dyDescent="0.25">
      <c r="D69" s="15">
        <f t="shared" si="8"/>
        <v>43309</v>
      </c>
      <c r="E69" s="55"/>
      <c r="F69" s="56" t="str">
        <f>LOOKUP(8,A2:A9, B2:B9)</f>
        <v>Team 8</v>
      </c>
      <c r="G69" s="57" t="s">
        <v>9</v>
      </c>
      <c r="H69" s="56" t="str">
        <f>LOOKUP(6,A2:A9, B2:B9)</f>
        <v>Team 6</v>
      </c>
      <c r="I69" s="115"/>
      <c r="J69" s="119"/>
    </row>
    <row r="70" spans="4:10" x14ac:dyDescent="0.25">
      <c r="D70" s="15">
        <f t="shared" si="8"/>
        <v>43309</v>
      </c>
      <c r="E70" s="55"/>
      <c r="F70" s="56" t="str">
        <f>LOOKUP(5,A2:A9, B2:B9)</f>
        <v>Team 5</v>
      </c>
      <c r="G70" s="57" t="s">
        <v>9</v>
      </c>
      <c r="H70" s="56" t="str">
        <f>LOOKUP(7,A2:A9, B2:B9)</f>
        <v>Team 7</v>
      </c>
      <c r="I70" s="115"/>
      <c r="J70" s="119"/>
    </row>
    <row r="71" spans="4:10" x14ac:dyDescent="0.25">
      <c r="D71" s="106" t="s">
        <v>35</v>
      </c>
      <c r="E71" s="107"/>
      <c r="F71" s="108"/>
      <c r="G71" s="109"/>
      <c r="H71" s="108"/>
      <c r="I71" s="114"/>
      <c r="J71" s="120"/>
    </row>
    <row r="72" spans="4:10" x14ac:dyDescent="0.25">
      <c r="D72" s="15">
        <f>D67+7</f>
        <v>43316</v>
      </c>
      <c r="E72" s="55"/>
      <c r="F72" s="56" t="str">
        <f>LOOKUP(1,A2:A9, B2:B9)</f>
        <v>Team 1</v>
      </c>
      <c r="G72" s="57" t="s">
        <v>9</v>
      </c>
      <c r="H72" s="56" t="str">
        <f>LOOKUP(3,A2:A9, B2:B9)</f>
        <v>Team 3</v>
      </c>
      <c r="I72" s="115"/>
      <c r="J72" s="119"/>
    </row>
    <row r="73" spans="4:10" x14ac:dyDescent="0.25">
      <c r="D73" s="15">
        <f t="shared" ref="D73:D75" si="9">D68+7</f>
        <v>43316</v>
      </c>
      <c r="E73" s="55"/>
      <c r="F73" s="56" t="str">
        <f>LOOKUP(8,A2:A9, B2:B9)</f>
        <v>Team 8</v>
      </c>
      <c r="G73" s="57" t="s">
        <v>9</v>
      </c>
      <c r="H73" s="56" t="str">
        <f>LOOKUP(2,A2:A9, B2:B9)</f>
        <v>Team 2</v>
      </c>
      <c r="I73" s="115"/>
      <c r="J73" s="119"/>
    </row>
    <row r="74" spans="4:10" x14ac:dyDescent="0.25">
      <c r="D74" s="15">
        <f t="shared" si="9"/>
        <v>43316</v>
      </c>
      <c r="E74" s="55"/>
      <c r="F74" s="56" t="str">
        <f>LOOKUP(7,A2:A9, B2:B9)</f>
        <v>Team 7</v>
      </c>
      <c r="G74" s="57" t="s">
        <v>9</v>
      </c>
      <c r="H74" s="56" t="str">
        <f>LOOKUP(4,A2:A9, B2:B9)</f>
        <v>Team 4</v>
      </c>
      <c r="I74" s="115"/>
      <c r="J74" s="119"/>
    </row>
    <row r="75" spans="4:10" x14ac:dyDescent="0.25">
      <c r="D75" s="15">
        <f t="shared" si="9"/>
        <v>43316</v>
      </c>
      <c r="E75" s="55"/>
      <c r="F75" s="56" t="str">
        <f>LOOKUP(6,A2:A9, B2:B9)</f>
        <v>Team 6</v>
      </c>
      <c r="G75" s="57" t="s">
        <v>9</v>
      </c>
      <c r="H75" s="56" t="str">
        <f>LOOKUP(5,A2:A9, B2:B9)</f>
        <v>Team 5</v>
      </c>
      <c r="I75" s="115"/>
      <c r="J75" s="119"/>
    </row>
    <row r="76" spans="4:10" x14ac:dyDescent="0.25">
      <c r="D76" s="106" t="s">
        <v>36</v>
      </c>
      <c r="E76" s="107"/>
      <c r="F76" s="108"/>
      <c r="G76" s="109"/>
      <c r="H76" s="108"/>
      <c r="I76" s="114"/>
      <c r="J76" s="120"/>
    </row>
    <row r="77" spans="4:10" x14ac:dyDescent="0.25">
      <c r="D77" s="15">
        <f>D72+7</f>
        <v>43323</v>
      </c>
      <c r="E77" s="55"/>
      <c r="F77" s="56" t="str">
        <f>LOOKUP(2,A2:A9, B2:B9)</f>
        <v>Team 2</v>
      </c>
      <c r="G77" s="57" t="s">
        <v>9</v>
      </c>
      <c r="H77" s="56" t="str">
        <f>LOOKUP(1,A2:A9, B2:B9)</f>
        <v>Team 1</v>
      </c>
      <c r="I77" s="115"/>
      <c r="J77" s="119"/>
    </row>
    <row r="78" spans="4:10" x14ac:dyDescent="0.25">
      <c r="D78" s="15">
        <f t="shared" ref="D78:D80" si="10">D73+7</f>
        <v>43323</v>
      </c>
      <c r="E78" s="55"/>
      <c r="F78" s="56" t="str">
        <f>LOOKUP(3,A2:A9, B2:B9)</f>
        <v>Team 3</v>
      </c>
      <c r="G78" s="57" t="s">
        <v>9</v>
      </c>
      <c r="H78" s="56" t="str">
        <f>LOOKUP(7,A2:A9, B2:B9)</f>
        <v>Team 7</v>
      </c>
      <c r="I78" s="115"/>
      <c r="J78" s="119"/>
    </row>
    <row r="79" spans="4:10" x14ac:dyDescent="0.25">
      <c r="D79" s="15">
        <f t="shared" si="10"/>
        <v>43323</v>
      </c>
      <c r="E79" s="55"/>
      <c r="F79" s="56" t="str">
        <f>LOOKUP(4,A2:A9, B2:B9)</f>
        <v>Team 4</v>
      </c>
      <c r="G79" s="57" t="s">
        <v>9</v>
      </c>
      <c r="H79" s="56" t="str">
        <f>LOOKUP(6,A2:A9, B2:B9)</f>
        <v>Team 6</v>
      </c>
      <c r="I79" s="115"/>
      <c r="J79" s="119"/>
    </row>
    <row r="80" spans="4:10" x14ac:dyDescent="0.25">
      <c r="D80" s="15">
        <f t="shared" si="10"/>
        <v>43323</v>
      </c>
      <c r="E80" s="55"/>
      <c r="F80" s="56" t="str">
        <f>LOOKUP(5,A2:A9, B2:B9)</f>
        <v>Team 5</v>
      </c>
      <c r="G80" s="57" t="s">
        <v>9</v>
      </c>
      <c r="H80" s="56" t="str">
        <f>LOOKUP(8,A2:A9, B2:B9)</f>
        <v>Team 8</v>
      </c>
      <c r="I80" s="115"/>
      <c r="J80" s="119"/>
    </row>
    <row r="81" spans="4:10" x14ac:dyDescent="0.25">
      <c r="D81" s="106" t="s">
        <v>37</v>
      </c>
      <c r="E81" s="107"/>
      <c r="F81" s="108"/>
      <c r="G81" s="109"/>
      <c r="H81" s="108"/>
      <c r="I81" s="114"/>
      <c r="J81" s="120"/>
    </row>
    <row r="82" spans="4:10" x14ac:dyDescent="0.25">
      <c r="D82" s="15">
        <f>D77+7</f>
        <v>43330</v>
      </c>
      <c r="E82" s="55"/>
      <c r="F82" s="56" t="str">
        <f>LOOKUP(1,A2:A9, B2:B9)</f>
        <v>Team 1</v>
      </c>
      <c r="G82" s="57" t="s">
        <v>9</v>
      </c>
      <c r="H82" s="56" t="str">
        <f>LOOKUP(8,A2:A9, B2:B9)</f>
        <v>Team 8</v>
      </c>
      <c r="I82" s="115"/>
      <c r="J82" s="119"/>
    </row>
    <row r="83" spans="4:10" x14ac:dyDescent="0.25">
      <c r="D83" s="15">
        <f t="shared" ref="D83:D85" si="11">D78+7</f>
        <v>43330</v>
      </c>
      <c r="E83" s="55"/>
      <c r="F83" s="56" t="str">
        <f>LOOKUP(2,A2:A9, B2:B9)</f>
        <v>Team 2</v>
      </c>
      <c r="G83" s="57" t="s">
        <v>9</v>
      </c>
      <c r="H83" s="56" t="str">
        <f>LOOKUP(7,A2:A9, B2:B9)</f>
        <v>Team 7</v>
      </c>
      <c r="I83" s="115"/>
      <c r="J83" s="119"/>
    </row>
    <row r="84" spans="4:10" x14ac:dyDescent="0.25">
      <c r="D84" s="15">
        <f t="shared" si="11"/>
        <v>43330</v>
      </c>
      <c r="E84" s="55"/>
      <c r="F84" s="56" t="str">
        <f>LOOKUP(3,A2:A9, B2:B9)</f>
        <v>Team 3</v>
      </c>
      <c r="G84" s="57" t="s">
        <v>9</v>
      </c>
      <c r="H84" s="56" t="str">
        <f>LOOKUP(6,A2:A9, B2:B9)</f>
        <v>Team 6</v>
      </c>
      <c r="I84" s="115"/>
      <c r="J84" s="119"/>
    </row>
    <row r="85" spans="4:10" x14ac:dyDescent="0.25">
      <c r="D85" s="15">
        <f t="shared" si="11"/>
        <v>43330</v>
      </c>
      <c r="E85" s="55"/>
      <c r="F85" s="56" t="str">
        <f>LOOKUP(4,A2:A9, B2:B9)</f>
        <v>Team 4</v>
      </c>
      <c r="G85" s="57" t="s">
        <v>9</v>
      </c>
      <c r="H85" s="56" t="str">
        <f>LOOKUP(5,A2:A9, B2:B9)</f>
        <v>Team 5</v>
      </c>
      <c r="I85" s="115"/>
      <c r="J85" s="119"/>
    </row>
    <row r="86" spans="4:10" x14ac:dyDescent="0.25">
      <c r="D86" s="106" t="s">
        <v>38</v>
      </c>
      <c r="E86" s="107"/>
      <c r="F86" s="108"/>
      <c r="G86" s="109"/>
      <c r="H86" s="108"/>
      <c r="I86" s="114"/>
      <c r="J86" s="120"/>
    </row>
    <row r="87" spans="4:10" x14ac:dyDescent="0.25">
      <c r="D87" s="15">
        <f>D82+7</f>
        <v>43337</v>
      </c>
      <c r="E87" s="55"/>
      <c r="F87" s="56" t="str">
        <f>LOOKUP(7,A2:A9, B2:B9)</f>
        <v>Team 7</v>
      </c>
      <c r="G87" s="57" t="s">
        <v>9</v>
      </c>
      <c r="H87" s="56" t="str">
        <f>LOOKUP(1,A2:A9, B2:B9)</f>
        <v>Team 1</v>
      </c>
      <c r="I87" s="115"/>
      <c r="J87" s="119"/>
    </row>
    <row r="88" spans="4:10" x14ac:dyDescent="0.25">
      <c r="D88" s="15">
        <f t="shared" ref="D88:D90" si="12">D83+7</f>
        <v>43337</v>
      </c>
      <c r="E88" s="55"/>
      <c r="F88" s="56" t="str">
        <f>LOOKUP(6,A2:A9, B2:B9)</f>
        <v>Team 6</v>
      </c>
      <c r="G88" s="57" t="s">
        <v>9</v>
      </c>
      <c r="H88" s="56" t="str">
        <f>LOOKUP(2,A2:A9, B2:B9)</f>
        <v>Team 2</v>
      </c>
      <c r="I88" s="115"/>
      <c r="J88" s="119"/>
    </row>
    <row r="89" spans="4:10" x14ac:dyDescent="0.25">
      <c r="D89" s="15">
        <f t="shared" si="12"/>
        <v>43337</v>
      </c>
      <c r="E89" s="55"/>
      <c r="F89" s="56" t="str">
        <f>LOOKUP(5,A2:A9, B2:B9)</f>
        <v>Team 5</v>
      </c>
      <c r="G89" s="57" t="s">
        <v>9</v>
      </c>
      <c r="H89" s="56" t="str">
        <f>LOOKUP(3,A2:A9, B2:B9)</f>
        <v>Team 3</v>
      </c>
      <c r="I89" s="115"/>
      <c r="J89" s="119"/>
    </row>
    <row r="90" spans="4:10" ht="15.75" thickBot="1" x14ac:dyDescent="0.3">
      <c r="D90" s="16">
        <f t="shared" si="12"/>
        <v>43337</v>
      </c>
      <c r="E90" s="101"/>
      <c r="F90" s="17" t="str">
        <f>LOOKUP(8,A2:A9, B2:B9)</f>
        <v>Team 8</v>
      </c>
      <c r="G90" s="18" t="s">
        <v>9</v>
      </c>
      <c r="H90" s="17" t="str">
        <f>LOOKUP(4,A2:A9, B2:B9)</f>
        <v>Team 4</v>
      </c>
      <c r="I90" s="116"/>
      <c r="J90" s="121"/>
    </row>
  </sheetData>
  <mergeCells count="3">
    <mergeCell ref="D1:J2"/>
    <mergeCell ref="D3:J4"/>
    <mergeCell ref="D55:J55"/>
  </mergeCells>
  <pageMargins left="0.7" right="0.7" top="0.75" bottom="0.75" header="0.3" footer="0.3"/>
  <pageSetup paperSize="9" scale="86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7"/>
  <sheetViews>
    <sheetView workbookViewId="0">
      <selection activeCell="D1" sqref="D1:J2"/>
    </sheetView>
  </sheetViews>
  <sheetFormatPr defaultRowHeight="15" x14ac:dyDescent="0.25"/>
  <cols>
    <col min="1" max="1" width="7.140625" bestFit="1" customWidth="1"/>
    <col min="2" max="2" width="38.5703125" bestFit="1" customWidth="1"/>
    <col min="3" max="3" width="2.7109375" customWidth="1"/>
    <col min="4" max="4" width="26" style="8" customWidth="1"/>
    <col min="5" max="5" width="10.5703125" style="53" customWidth="1"/>
    <col min="6" max="6" width="23.7109375" style="9" customWidth="1"/>
    <col min="7" max="7" width="2.28515625" style="1" bestFit="1" customWidth="1"/>
    <col min="8" max="8" width="23.7109375" style="9" customWidth="1"/>
    <col min="9" max="9" width="30.7109375" style="9" customWidth="1"/>
    <col min="10" max="10" width="36.28515625" customWidth="1"/>
  </cols>
  <sheetData>
    <row r="1" spans="1:10" s="58" customFormat="1" x14ac:dyDescent="0.25">
      <c r="A1" s="10" t="s">
        <v>14</v>
      </c>
      <c r="B1" s="10" t="s">
        <v>10</v>
      </c>
      <c r="D1" s="167" t="s">
        <v>73</v>
      </c>
      <c r="E1" s="168"/>
      <c r="F1" s="168"/>
      <c r="G1" s="168"/>
      <c r="H1" s="168"/>
      <c r="I1" s="168"/>
      <c r="J1" s="169"/>
    </row>
    <row r="2" spans="1:10" s="58" customFormat="1" x14ac:dyDescent="0.25">
      <c r="A2" s="10">
        <v>1</v>
      </c>
      <c r="B2" s="11" t="s">
        <v>53</v>
      </c>
      <c r="D2" s="170"/>
      <c r="E2" s="171"/>
      <c r="F2" s="171"/>
      <c r="G2" s="171"/>
      <c r="H2" s="171"/>
      <c r="I2" s="171"/>
      <c r="J2" s="172"/>
    </row>
    <row r="3" spans="1:10" s="58" customFormat="1" ht="14.45" customHeight="1" x14ac:dyDescent="0.25">
      <c r="A3" s="10">
        <v>2</v>
      </c>
      <c r="B3" s="11" t="s">
        <v>54</v>
      </c>
      <c r="D3" s="170" t="s">
        <v>52</v>
      </c>
      <c r="E3" s="171"/>
      <c r="F3" s="171"/>
      <c r="G3" s="171"/>
      <c r="H3" s="171"/>
      <c r="I3" s="171"/>
      <c r="J3" s="172"/>
    </row>
    <row r="4" spans="1:10" s="58" customFormat="1" ht="14.45" customHeight="1" x14ac:dyDescent="0.25">
      <c r="A4" s="10">
        <v>3</v>
      </c>
      <c r="B4" s="11" t="s">
        <v>55</v>
      </c>
      <c r="D4" s="170"/>
      <c r="E4" s="171"/>
      <c r="F4" s="171"/>
      <c r="G4" s="171"/>
      <c r="H4" s="171"/>
      <c r="I4" s="171"/>
      <c r="J4" s="172"/>
    </row>
    <row r="5" spans="1:10" s="58" customFormat="1" ht="14.45" customHeight="1" x14ac:dyDescent="0.25">
      <c r="A5" s="10">
        <v>4</v>
      </c>
      <c r="B5" s="11" t="s">
        <v>56</v>
      </c>
      <c r="D5" s="42"/>
      <c r="E5" s="43"/>
      <c r="F5" s="96" t="str">
        <f>B2</f>
        <v>Team 1</v>
      </c>
      <c r="G5" s="96"/>
      <c r="H5" s="96" t="str">
        <f>B3</f>
        <v>Team 2</v>
      </c>
      <c r="I5" s="96" t="str">
        <f>B4</f>
        <v>Team 3</v>
      </c>
      <c r="J5" s="44"/>
    </row>
    <row r="6" spans="1:10" s="58" customFormat="1" ht="14.45" customHeight="1" x14ac:dyDescent="0.25">
      <c r="A6" s="10">
        <v>5</v>
      </c>
      <c r="B6" s="11" t="s">
        <v>57</v>
      </c>
      <c r="D6" s="42"/>
      <c r="E6" s="43"/>
      <c r="F6" s="98" t="str">
        <f>B5</f>
        <v>Team 4</v>
      </c>
      <c r="G6" s="98"/>
      <c r="H6" s="98" t="str">
        <f>B6</f>
        <v>Team 5</v>
      </c>
      <c r="I6" s="98" t="str">
        <f>B7</f>
        <v>Team 6</v>
      </c>
      <c r="J6" s="44"/>
    </row>
    <row r="7" spans="1:10" s="58" customFormat="1" ht="14.45" customHeight="1" x14ac:dyDescent="0.25">
      <c r="A7" s="10">
        <v>6</v>
      </c>
      <c r="B7" s="11" t="s">
        <v>58</v>
      </c>
      <c r="D7" s="42"/>
      <c r="E7" s="43"/>
      <c r="F7" s="98" t="str">
        <f>B8</f>
        <v>Team 7</v>
      </c>
      <c r="G7" s="98"/>
      <c r="H7" s="98" t="str">
        <f>B9</f>
        <v>Team 8</v>
      </c>
      <c r="I7" s="98" t="str">
        <f>B10</f>
        <v>Team 9</v>
      </c>
      <c r="J7" s="44"/>
    </row>
    <row r="8" spans="1:10" s="58" customFormat="1" ht="14.45" customHeight="1" x14ac:dyDescent="0.25">
      <c r="A8" s="10">
        <v>7</v>
      </c>
      <c r="B8" s="11" t="s">
        <v>59</v>
      </c>
      <c r="D8" s="102"/>
      <c r="E8" s="103"/>
      <c r="F8" s="29" t="str">
        <f>B11</f>
        <v>Team 10</v>
      </c>
      <c r="G8" s="141"/>
      <c r="H8" s="29"/>
      <c r="I8" s="29"/>
      <c r="J8" s="4"/>
    </row>
    <row r="9" spans="1:10" s="58" customFormat="1" ht="14.45" customHeight="1" thickBot="1" x14ac:dyDescent="0.3">
      <c r="A9" s="10">
        <v>8</v>
      </c>
      <c r="B9" s="11" t="s">
        <v>60</v>
      </c>
      <c r="D9" s="127"/>
      <c r="E9" s="128"/>
      <c r="F9" s="129"/>
      <c r="G9" s="130"/>
      <c r="H9" s="129"/>
      <c r="I9" s="129"/>
      <c r="J9" s="7"/>
    </row>
    <row r="10" spans="1:10" ht="15.75" thickBot="1" x14ac:dyDescent="0.3">
      <c r="A10" s="10">
        <v>9</v>
      </c>
      <c r="B10" s="11" t="s">
        <v>61</v>
      </c>
      <c r="D10" s="131"/>
      <c r="E10" s="132" t="s">
        <v>5</v>
      </c>
      <c r="F10" s="133" t="s">
        <v>6</v>
      </c>
      <c r="G10" s="133"/>
      <c r="H10" s="133" t="s">
        <v>7</v>
      </c>
      <c r="I10" s="134" t="s">
        <v>8</v>
      </c>
      <c r="J10" s="135" t="s">
        <v>22</v>
      </c>
    </row>
    <row r="11" spans="1:10" x14ac:dyDescent="0.25">
      <c r="A11" s="10">
        <v>10</v>
      </c>
      <c r="B11" s="11" t="s">
        <v>62</v>
      </c>
      <c r="D11" s="136" t="s">
        <v>23</v>
      </c>
      <c r="E11" s="137"/>
      <c r="F11" s="138"/>
      <c r="G11" s="139"/>
      <c r="H11" s="138"/>
      <c r="I11" s="140"/>
      <c r="J11" s="118"/>
    </row>
    <row r="12" spans="1:10" x14ac:dyDescent="0.25">
      <c r="D12" s="15">
        <v>43211</v>
      </c>
      <c r="E12" s="55"/>
      <c r="F12" s="56" t="str">
        <f>LOOKUP(1,A2:A11, B2:B11)</f>
        <v>Team 1</v>
      </c>
      <c r="G12" s="57" t="s">
        <v>9</v>
      </c>
      <c r="H12" s="56" t="str">
        <f>LOOKUP(10,A2:A11, B2:B11)</f>
        <v>Team 10</v>
      </c>
      <c r="I12" s="115"/>
      <c r="J12" s="119"/>
    </row>
    <row r="13" spans="1:10" x14ac:dyDescent="0.25">
      <c r="D13" s="15">
        <f>D12</f>
        <v>43211</v>
      </c>
      <c r="E13" s="55"/>
      <c r="F13" s="56" t="str">
        <f>LOOKUP(2,A2:A11, B2:B11)</f>
        <v>Team 2</v>
      </c>
      <c r="G13" s="57" t="s">
        <v>9</v>
      </c>
      <c r="H13" s="56" t="str">
        <f>LOOKUP(9,A2:A11, B2:B11)</f>
        <v>Team 9</v>
      </c>
      <c r="I13" s="115"/>
      <c r="J13" s="119"/>
    </row>
    <row r="14" spans="1:10" x14ac:dyDescent="0.25">
      <c r="D14" s="15">
        <f>D12</f>
        <v>43211</v>
      </c>
      <c r="E14" s="55"/>
      <c r="F14" s="56" t="str">
        <f>LOOKUP(3,A2:A11, B2:B11)</f>
        <v>Team 3</v>
      </c>
      <c r="G14" s="57" t="s">
        <v>9</v>
      </c>
      <c r="H14" s="56" t="str">
        <f>LOOKUP(8,A2:A11, B2:B11)</f>
        <v>Team 8</v>
      </c>
      <c r="I14" s="115"/>
      <c r="J14" s="119"/>
    </row>
    <row r="15" spans="1:10" x14ac:dyDescent="0.25">
      <c r="D15" s="15">
        <f>D12</f>
        <v>43211</v>
      </c>
      <c r="E15" s="55"/>
      <c r="F15" s="56" t="str">
        <f>LOOKUP(4,A2:A11, B2:B11)</f>
        <v>Team 4</v>
      </c>
      <c r="G15" s="57" t="s">
        <v>9</v>
      </c>
      <c r="H15" s="56" t="str">
        <f>LOOKUP(7,A2:A11, B2:B11)</f>
        <v>Team 7</v>
      </c>
      <c r="I15" s="115"/>
      <c r="J15" s="119"/>
    </row>
    <row r="16" spans="1:10" x14ac:dyDescent="0.25">
      <c r="D16" s="15">
        <f>D12</f>
        <v>43211</v>
      </c>
      <c r="E16" s="55"/>
      <c r="F16" s="56" t="str">
        <f>LOOKUP(5,A2:A11, B2:B11)</f>
        <v>Team 5</v>
      </c>
      <c r="G16" s="57" t="s">
        <v>9</v>
      </c>
      <c r="H16" s="56" t="str">
        <f>LOOKUP(6,A2:A11, B2:B11)</f>
        <v>Team 6</v>
      </c>
      <c r="I16" s="115"/>
      <c r="J16" s="119"/>
    </row>
    <row r="17" spans="4:10" x14ac:dyDescent="0.25">
      <c r="D17" s="106" t="s">
        <v>24</v>
      </c>
      <c r="E17" s="107"/>
      <c r="F17" s="108"/>
      <c r="G17" s="109"/>
      <c r="H17" s="108"/>
      <c r="I17" s="114"/>
      <c r="J17" s="120"/>
    </row>
    <row r="18" spans="4:10" x14ac:dyDescent="0.25">
      <c r="D18" s="15">
        <f>D12+7</f>
        <v>43218</v>
      </c>
      <c r="E18" s="55"/>
      <c r="F18" s="56" t="str">
        <f>LOOKUP(9,A2:A11, B2:B11)</f>
        <v>Team 9</v>
      </c>
      <c r="G18" s="57" t="s">
        <v>9</v>
      </c>
      <c r="H18" s="56" t="str">
        <f>LOOKUP(1,A2:A11, B2:B11)</f>
        <v>Team 1</v>
      </c>
      <c r="I18" s="115"/>
      <c r="J18" s="119"/>
    </row>
    <row r="19" spans="4:10" x14ac:dyDescent="0.25">
      <c r="D19" s="15">
        <f t="shared" ref="D19:D22" si="0">D13+7</f>
        <v>43218</v>
      </c>
      <c r="E19" s="55"/>
      <c r="F19" s="56" t="str">
        <f>LOOKUP(8,A2:A11, B2:B11)</f>
        <v>Team 8</v>
      </c>
      <c r="G19" s="57" t="s">
        <v>9</v>
      </c>
      <c r="H19" s="56" t="str">
        <f>LOOKUP(2,A2:A11, B2:B11)</f>
        <v>Team 2</v>
      </c>
      <c r="I19" s="115"/>
      <c r="J19" s="119"/>
    </row>
    <row r="20" spans="4:10" x14ac:dyDescent="0.25">
      <c r="D20" s="15">
        <f t="shared" si="0"/>
        <v>43218</v>
      </c>
      <c r="E20" s="55"/>
      <c r="F20" s="56" t="str">
        <f>LOOKUP(7,A2:A11, B2:B11)</f>
        <v>Team 7</v>
      </c>
      <c r="G20" s="57" t="s">
        <v>9</v>
      </c>
      <c r="H20" s="56" t="str">
        <f>LOOKUP(3,A2:A11, B2:B11)</f>
        <v>Team 3</v>
      </c>
      <c r="I20" s="115"/>
      <c r="J20" s="119"/>
    </row>
    <row r="21" spans="4:10" x14ac:dyDescent="0.25">
      <c r="D21" s="15">
        <f t="shared" si="0"/>
        <v>43218</v>
      </c>
      <c r="E21" s="55"/>
      <c r="F21" s="56" t="str">
        <f>LOOKUP(6,A2:A11, B2:B11)</f>
        <v>Team 6</v>
      </c>
      <c r="G21" s="57" t="s">
        <v>9</v>
      </c>
      <c r="H21" s="56" t="str">
        <f>LOOKUP(4,A2:A11, B2:B11)</f>
        <v>Team 4</v>
      </c>
      <c r="I21" s="115"/>
      <c r="J21" s="119"/>
    </row>
    <row r="22" spans="4:10" x14ac:dyDescent="0.25">
      <c r="D22" s="15">
        <f t="shared" si="0"/>
        <v>43218</v>
      </c>
      <c r="E22" s="55"/>
      <c r="F22" s="56" t="str">
        <f>LOOKUP(10,A2:A11, B2:B11)</f>
        <v>Team 10</v>
      </c>
      <c r="G22" s="57" t="s">
        <v>9</v>
      </c>
      <c r="H22" s="56" t="str">
        <f>LOOKUP(5,A2:A11, B2:B11)</f>
        <v>Team 5</v>
      </c>
      <c r="I22" s="115"/>
      <c r="J22" s="119"/>
    </row>
    <row r="23" spans="4:10" x14ac:dyDescent="0.25">
      <c r="D23" s="106" t="s">
        <v>25</v>
      </c>
      <c r="E23" s="107"/>
      <c r="F23" s="108"/>
      <c r="G23" s="109"/>
      <c r="H23" s="108"/>
      <c r="I23" s="114"/>
      <c r="J23" s="120"/>
    </row>
    <row r="24" spans="4:10" x14ac:dyDescent="0.25">
      <c r="D24" s="15">
        <f>D18+7</f>
        <v>43225</v>
      </c>
      <c r="E24" s="55"/>
      <c r="F24" s="56" t="str">
        <f>LOOKUP(1,A2:A11, B2:B11)</f>
        <v>Team 1</v>
      </c>
      <c r="G24" s="57" t="s">
        <v>9</v>
      </c>
      <c r="H24" s="56" t="str">
        <f>LOOKUP(8,A2:A11, B2:B11)</f>
        <v>Team 8</v>
      </c>
      <c r="I24" s="115"/>
      <c r="J24" s="119"/>
    </row>
    <row r="25" spans="4:10" x14ac:dyDescent="0.25">
      <c r="D25" s="15">
        <f t="shared" ref="D25:D28" si="1">D19+7</f>
        <v>43225</v>
      </c>
      <c r="E25" s="55"/>
      <c r="F25" s="56" t="str">
        <f>LOOKUP(2,A2:A11, B2:B11)</f>
        <v>Team 2</v>
      </c>
      <c r="G25" s="57" t="s">
        <v>9</v>
      </c>
      <c r="H25" s="56" t="str">
        <f>LOOKUP(7,A2:A11, B2:B11)</f>
        <v>Team 7</v>
      </c>
      <c r="I25" s="115"/>
      <c r="J25" s="119"/>
    </row>
    <row r="26" spans="4:10" x14ac:dyDescent="0.25">
      <c r="D26" s="15">
        <f t="shared" si="1"/>
        <v>43225</v>
      </c>
      <c r="E26" s="55"/>
      <c r="F26" s="56" t="str">
        <f>LOOKUP(3,A2:A11, B2:B11)</f>
        <v>Team 3</v>
      </c>
      <c r="G26" s="57" t="s">
        <v>9</v>
      </c>
      <c r="H26" s="56" t="str">
        <f>LOOKUP(6,A2:A11, B2:B11)</f>
        <v>Team 6</v>
      </c>
      <c r="I26" s="115"/>
      <c r="J26" s="119"/>
    </row>
    <row r="27" spans="4:10" x14ac:dyDescent="0.25">
      <c r="D27" s="15">
        <f t="shared" si="1"/>
        <v>43225</v>
      </c>
      <c r="E27" s="55"/>
      <c r="F27" s="56" t="str">
        <f>LOOKUP(4,A2:A11, B2:B11)</f>
        <v>Team 4</v>
      </c>
      <c r="G27" s="57" t="s">
        <v>9</v>
      </c>
      <c r="H27" s="56" t="str">
        <f>LOOKUP(5,A2:A11, B2:B11)</f>
        <v>Team 5</v>
      </c>
      <c r="I27" s="115"/>
      <c r="J27" s="119"/>
    </row>
    <row r="28" spans="4:10" x14ac:dyDescent="0.25">
      <c r="D28" s="15">
        <f t="shared" si="1"/>
        <v>43225</v>
      </c>
      <c r="E28" s="55"/>
      <c r="F28" s="56" t="str">
        <f>LOOKUP(9,A2:A11, B2:B11)</f>
        <v>Team 9</v>
      </c>
      <c r="G28" s="57" t="s">
        <v>9</v>
      </c>
      <c r="H28" s="56" t="str">
        <f>LOOKUP(10,A2:A11, B2:B11)</f>
        <v>Team 10</v>
      </c>
      <c r="I28" s="115"/>
      <c r="J28" s="119"/>
    </row>
    <row r="29" spans="4:10" x14ac:dyDescent="0.25">
      <c r="D29" s="106" t="s">
        <v>26</v>
      </c>
      <c r="E29" s="107"/>
      <c r="F29" s="108"/>
      <c r="G29" s="109"/>
      <c r="H29" s="108"/>
      <c r="I29" s="114"/>
      <c r="J29" s="120"/>
    </row>
    <row r="30" spans="4:10" x14ac:dyDescent="0.25">
      <c r="D30" s="15">
        <f>D24+7</f>
        <v>43232</v>
      </c>
      <c r="E30" s="55"/>
      <c r="F30" s="56" t="str">
        <f>LOOKUP(7,A2:A11, B2:B11)</f>
        <v>Team 7</v>
      </c>
      <c r="G30" s="57" t="s">
        <v>9</v>
      </c>
      <c r="H30" s="56" t="str">
        <f>LOOKUP(1,A2:A11, B2:B11)</f>
        <v>Team 1</v>
      </c>
      <c r="I30" s="115"/>
      <c r="J30" s="119"/>
    </row>
    <row r="31" spans="4:10" x14ac:dyDescent="0.25">
      <c r="D31" s="15">
        <f t="shared" ref="D31:D34" si="2">D25+7</f>
        <v>43232</v>
      </c>
      <c r="E31" s="55"/>
      <c r="F31" s="56" t="str">
        <f>LOOKUP(6,A2:A11, B2:B11)</f>
        <v>Team 6</v>
      </c>
      <c r="G31" s="57" t="s">
        <v>9</v>
      </c>
      <c r="H31" s="56" t="str">
        <f>LOOKUP(2,A2:A11, B2:B11)</f>
        <v>Team 2</v>
      </c>
      <c r="I31" s="115"/>
      <c r="J31" s="119"/>
    </row>
    <row r="32" spans="4:10" x14ac:dyDescent="0.25">
      <c r="D32" s="15">
        <f t="shared" si="2"/>
        <v>43232</v>
      </c>
      <c r="E32" s="55"/>
      <c r="F32" s="56" t="str">
        <f>LOOKUP(5,A2:A11, B2:B11)</f>
        <v>Team 5</v>
      </c>
      <c r="G32" s="57" t="s">
        <v>9</v>
      </c>
      <c r="H32" s="56" t="str">
        <f>LOOKUP(3,A2:A11, B2:B11)</f>
        <v>Team 3</v>
      </c>
      <c r="I32" s="115"/>
      <c r="J32" s="119"/>
    </row>
    <row r="33" spans="4:10" x14ac:dyDescent="0.25">
      <c r="D33" s="15">
        <f t="shared" si="2"/>
        <v>43232</v>
      </c>
      <c r="E33" s="55"/>
      <c r="F33" s="56" t="str">
        <f>LOOKUP(10,A2:A11, B2:B11)</f>
        <v>Team 10</v>
      </c>
      <c r="G33" s="57" t="s">
        <v>9</v>
      </c>
      <c r="H33" s="56" t="str">
        <f>LOOKUP(4,A2:A11, B2:B11)</f>
        <v>Team 4</v>
      </c>
      <c r="I33" s="115"/>
      <c r="J33" s="119"/>
    </row>
    <row r="34" spans="4:10" x14ac:dyDescent="0.25">
      <c r="D34" s="15">
        <f t="shared" si="2"/>
        <v>43232</v>
      </c>
      <c r="E34" s="55"/>
      <c r="F34" s="56" t="str">
        <f>LOOKUP(8,A2:A11, B2:B11)</f>
        <v>Team 8</v>
      </c>
      <c r="G34" s="57" t="s">
        <v>9</v>
      </c>
      <c r="H34" s="56" t="str">
        <f>LOOKUP(9,A2:A11, B2:B11)</f>
        <v>Team 9</v>
      </c>
      <c r="I34" s="115"/>
      <c r="J34" s="119"/>
    </row>
    <row r="35" spans="4:10" x14ac:dyDescent="0.25">
      <c r="D35" s="106" t="s">
        <v>27</v>
      </c>
      <c r="E35" s="107"/>
      <c r="F35" s="108"/>
      <c r="G35" s="109"/>
      <c r="H35" s="108"/>
      <c r="I35" s="114"/>
      <c r="J35" s="120"/>
    </row>
    <row r="36" spans="4:10" x14ac:dyDescent="0.25">
      <c r="D36" s="15">
        <f>D30+7</f>
        <v>43239</v>
      </c>
      <c r="E36" s="55"/>
      <c r="F36" s="56" t="str">
        <f>LOOKUP(1,A2:A11, B2:B11)</f>
        <v>Team 1</v>
      </c>
      <c r="G36" s="57" t="s">
        <v>9</v>
      </c>
      <c r="H36" s="56" t="str">
        <f>LOOKUP(6,A2:A11, B2:B11)</f>
        <v>Team 6</v>
      </c>
      <c r="I36" s="115"/>
      <c r="J36" s="119"/>
    </row>
    <row r="37" spans="4:10" x14ac:dyDescent="0.25">
      <c r="D37" s="15">
        <f t="shared" ref="D37:D40" si="3">D31+7</f>
        <v>43239</v>
      </c>
      <c r="E37" s="55"/>
      <c r="F37" s="56" t="str">
        <f>LOOKUP(2,A2:A11, B2:B11)</f>
        <v>Team 2</v>
      </c>
      <c r="G37" s="57" t="s">
        <v>9</v>
      </c>
      <c r="H37" s="56" t="str">
        <f>LOOKUP(5,A2:A11, B2:B11)</f>
        <v>Team 5</v>
      </c>
      <c r="I37" s="115"/>
      <c r="J37" s="119"/>
    </row>
    <row r="38" spans="4:10" x14ac:dyDescent="0.25">
      <c r="D38" s="15">
        <f t="shared" si="3"/>
        <v>43239</v>
      </c>
      <c r="E38" s="55"/>
      <c r="F38" s="56" t="str">
        <f>LOOKUP(3,A2:A11, B2:B11)</f>
        <v>Team 3</v>
      </c>
      <c r="G38" s="57" t="s">
        <v>9</v>
      </c>
      <c r="H38" s="56" t="str">
        <f>LOOKUP(4,A2:A11, B2:B11)</f>
        <v>Team 4</v>
      </c>
      <c r="I38" s="115"/>
      <c r="J38" s="119"/>
    </row>
    <row r="39" spans="4:10" x14ac:dyDescent="0.25">
      <c r="D39" s="15">
        <f t="shared" si="3"/>
        <v>43239</v>
      </c>
      <c r="E39" s="55"/>
      <c r="F39" s="56" t="str">
        <f>LOOKUP(9,A2:A11, B2:B11)</f>
        <v>Team 9</v>
      </c>
      <c r="G39" s="57" t="s">
        <v>9</v>
      </c>
      <c r="H39" s="56" t="str">
        <f>LOOKUP(7,A2:A11, B2:B11)</f>
        <v>Team 7</v>
      </c>
      <c r="I39" s="115"/>
      <c r="J39" s="119"/>
    </row>
    <row r="40" spans="4:10" x14ac:dyDescent="0.25">
      <c r="D40" s="15">
        <f t="shared" si="3"/>
        <v>43239</v>
      </c>
      <c r="E40" s="55"/>
      <c r="F40" s="56" t="str">
        <f>LOOKUP(10,A2:A11, B2:B11)</f>
        <v>Team 10</v>
      </c>
      <c r="G40" s="57" t="s">
        <v>9</v>
      </c>
      <c r="H40" s="56" t="str">
        <f>LOOKUP(8,A2:A11, B2:B11)</f>
        <v>Team 8</v>
      </c>
      <c r="I40" s="115"/>
      <c r="J40" s="119"/>
    </row>
    <row r="41" spans="4:10" x14ac:dyDescent="0.25">
      <c r="D41" s="106" t="s">
        <v>28</v>
      </c>
      <c r="E41" s="107"/>
      <c r="F41" s="108"/>
      <c r="G41" s="109"/>
      <c r="H41" s="108"/>
      <c r="I41" s="114"/>
      <c r="J41" s="120"/>
    </row>
    <row r="42" spans="4:10" x14ac:dyDescent="0.25">
      <c r="D42" s="15">
        <f>D36+7</f>
        <v>43246</v>
      </c>
      <c r="E42" s="55"/>
      <c r="F42" s="56" t="str">
        <f>LOOKUP(5,A2:A11, B2:B11)</f>
        <v>Team 5</v>
      </c>
      <c r="G42" s="57" t="s">
        <v>9</v>
      </c>
      <c r="H42" s="56" t="str">
        <f>LOOKUP(1,A2:A11, B2:B11)</f>
        <v>Team 1</v>
      </c>
      <c r="I42" s="115"/>
      <c r="J42" s="119"/>
    </row>
    <row r="43" spans="4:10" x14ac:dyDescent="0.25">
      <c r="D43" s="15">
        <f t="shared" ref="D43:D46" si="4">D37+7</f>
        <v>43246</v>
      </c>
      <c r="E43" s="55"/>
      <c r="F43" s="56" t="str">
        <f>LOOKUP(4,A2:A11, B2:B11)</f>
        <v>Team 4</v>
      </c>
      <c r="G43" s="57" t="s">
        <v>9</v>
      </c>
      <c r="H43" s="56" t="str">
        <f>LOOKUP(2,A2:A11, B2:B11)</f>
        <v>Team 2</v>
      </c>
      <c r="I43" s="115"/>
      <c r="J43" s="119"/>
    </row>
    <row r="44" spans="4:10" x14ac:dyDescent="0.25">
      <c r="D44" s="15">
        <f t="shared" si="4"/>
        <v>43246</v>
      </c>
      <c r="E44" s="55"/>
      <c r="F44" s="56" t="str">
        <f>LOOKUP(3,A2:A11, B2:B11)</f>
        <v>Team 3</v>
      </c>
      <c r="G44" s="57" t="s">
        <v>9</v>
      </c>
      <c r="H44" s="56" t="str">
        <f>LOOKUP(10,A2:A11, B2:B11)</f>
        <v>Team 10</v>
      </c>
      <c r="I44" s="115"/>
      <c r="J44" s="119"/>
    </row>
    <row r="45" spans="4:10" x14ac:dyDescent="0.25">
      <c r="D45" s="15">
        <f t="shared" si="4"/>
        <v>43246</v>
      </c>
      <c r="E45" s="55"/>
      <c r="F45" s="56" t="str">
        <f>LOOKUP(6,A2:A11, B2:B11)</f>
        <v>Team 6</v>
      </c>
      <c r="G45" s="57" t="s">
        <v>9</v>
      </c>
      <c r="H45" s="56" t="str">
        <f>LOOKUP(9,A2:A11, B2:B11)</f>
        <v>Team 9</v>
      </c>
      <c r="I45" s="115"/>
      <c r="J45" s="119"/>
    </row>
    <row r="46" spans="4:10" x14ac:dyDescent="0.25">
      <c r="D46" s="15">
        <f t="shared" si="4"/>
        <v>43246</v>
      </c>
      <c r="E46" s="55"/>
      <c r="F46" s="56" t="str">
        <f>LOOKUP(7,A2:A11, B2:B11)</f>
        <v>Team 7</v>
      </c>
      <c r="G46" s="57" t="s">
        <v>9</v>
      </c>
      <c r="H46" s="56" t="str">
        <f>LOOKUP(8,A2:A11, B2:B11)</f>
        <v>Team 8</v>
      </c>
      <c r="I46" s="115"/>
      <c r="J46" s="119"/>
    </row>
    <row r="47" spans="4:10" x14ac:dyDescent="0.25">
      <c r="D47" s="106" t="s">
        <v>30</v>
      </c>
      <c r="E47" s="107"/>
      <c r="F47" s="108"/>
      <c r="G47" s="109"/>
      <c r="H47" s="108"/>
      <c r="I47" s="114"/>
      <c r="J47" s="120"/>
    </row>
    <row r="48" spans="4:10" x14ac:dyDescent="0.25">
      <c r="D48" s="15">
        <f>D42+7</f>
        <v>43253</v>
      </c>
      <c r="E48" s="55"/>
      <c r="F48" s="56" t="str">
        <f>LOOKUP(1,A2:A11, B2:B11)</f>
        <v>Team 1</v>
      </c>
      <c r="G48" s="57" t="s">
        <v>9</v>
      </c>
      <c r="H48" s="56" t="str">
        <f>LOOKUP(4,A2:A11, B2:B11)</f>
        <v>Team 4</v>
      </c>
      <c r="I48" s="115"/>
      <c r="J48" s="119"/>
    </row>
    <row r="49" spans="4:10" x14ac:dyDescent="0.25">
      <c r="D49" s="15">
        <f t="shared" ref="D49:D52" si="5">D43+7</f>
        <v>43253</v>
      </c>
      <c r="E49" s="55"/>
      <c r="F49" s="56" t="str">
        <f>LOOKUP(2,A2:A11, B2:B11)</f>
        <v>Team 2</v>
      </c>
      <c r="G49" s="57" t="s">
        <v>9</v>
      </c>
      <c r="H49" s="56" t="str">
        <f>LOOKUP(3,A2:A11, B2:B11)</f>
        <v>Team 3</v>
      </c>
      <c r="I49" s="115"/>
      <c r="J49" s="119"/>
    </row>
    <row r="50" spans="4:10" x14ac:dyDescent="0.25">
      <c r="D50" s="15">
        <f t="shared" si="5"/>
        <v>43253</v>
      </c>
      <c r="E50" s="55"/>
      <c r="F50" s="56" t="str">
        <f>LOOKUP(9,A2:A11, B2:B11)</f>
        <v>Team 9</v>
      </c>
      <c r="G50" s="57" t="s">
        <v>9</v>
      </c>
      <c r="H50" s="56" t="str">
        <f>LOOKUP(5,A2:A11, B2:B11)</f>
        <v>Team 5</v>
      </c>
      <c r="I50" s="115"/>
      <c r="J50" s="119"/>
    </row>
    <row r="51" spans="4:10" x14ac:dyDescent="0.25">
      <c r="D51" s="15">
        <f t="shared" si="5"/>
        <v>43253</v>
      </c>
      <c r="E51" s="55"/>
      <c r="F51" s="56" t="str">
        <f>LOOKUP(8,A2:A11, B2:B11)</f>
        <v>Team 8</v>
      </c>
      <c r="G51" s="57" t="s">
        <v>9</v>
      </c>
      <c r="H51" s="56" t="str">
        <f>LOOKUP(6,A2:A11, B2:B11)</f>
        <v>Team 6</v>
      </c>
      <c r="I51" s="115"/>
      <c r="J51" s="119"/>
    </row>
    <row r="52" spans="4:10" x14ac:dyDescent="0.25">
      <c r="D52" s="15">
        <f t="shared" si="5"/>
        <v>43253</v>
      </c>
      <c r="E52" s="55"/>
      <c r="F52" s="56" t="str">
        <f>LOOKUP(10,A2:A11, B2:B11)</f>
        <v>Team 10</v>
      </c>
      <c r="G52" s="57" t="s">
        <v>9</v>
      </c>
      <c r="H52" s="56" t="str">
        <f>LOOKUP(7,A2:A11, B2:B11)</f>
        <v>Team 7</v>
      </c>
      <c r="I52" s="115"/>
      <c r="J52" s="119"/>
    </row>
    <row r="53" spans="4:10" x14ac:dyDescent="0.25">
      <c r="D53" s="106" t="s">
        <v>29</v>
      </c>
      <c r="E53" s="107"/>
      <c r="F53" s="108"/>
      <c r="G53" s="109"/>
      <c r="H53" s="108"/>
      <c r="I53" s="114"/>
      <c r="J53" s="120"/>
    </row>
    <row r="54" spans="4:10" x14ac:dyDescent="0.25">
      <c r="D54" s="15">
        <f>D48+7</f>
        <v>43260</v>
      </c>
      <c r="E54" s="55"/>
      <c r="F54" s="56" t="str">
        <f>LOOKUP(3,A2:A11, B2:B11)</f>
        <v>Team 3</v>
      </c>
      <c r="G54" s="57" t="s">
        <v>9</v>
      </c>
      <c r="H54" s="56" t="str">
        <f>LOOKUP(1,A2:A11, B2:B11)</f>
        <v>Team 1</v>
      </c>
      <c r="I54" s="115"/>
      <c r="J54" s="119"/>
    </row>
    <row r="55" spans="4:10" x14ac:dyDescent="0.25">
      <c r="D55" s="15">
        <f t="shared" ref="D55:D58" si="6">D49+7</f>
        <v>43260</v>
      </c>
      <c r="E55" s="55"/>
      <c r="F55" s="56" t="str">
        <f>LOOKUP(2,A2:A11, B2:B11)</f>
        <v>Team 2</v>
      </c>
      <c r="G55" s="57" t="s">
        <v>9</v>
      </c>
      <c r="H55" s="56" t="str">
        <f>LOOKUP(10,A2:A11, B2:B11)</f>
        <v>Team 10</v>
      </c>
      <c r="I55" s="115"/>
      <c r="J55" s="119"/>
    </row>
    <row r="56" spans="4:10" x14ac:dyDescent="0.25">
      <c r="D56" s="15">
        <f t="shared" si="6"/>
        <v>43260</v>
      </c>
      <c r="E56" s="55"/>
      <c r="F56" s="56" t="str">
        <f>LOOKUP(4,A2:A11, B2:B11)</f>
        <v>Team 4</v>
      </c>
      <c r="G56" s="57" t="s">
        <v>9</v>
      </c>
      <c r="H56" s="56" t="str">
        <f>LOOKUP(9,A2:A11, B2:B11)</f>
        <v>Team 9</v>
      </c>
      <c r="I56" s="115"/>
      <c r="J56" s="119"/>
    </row>
    <row r="57" spans="4:10" x14ac:dyDescent="0.25">
      <c r="D57" s="15">
        <f t="shared" si="6"/>
        <v>43260</v>
      </c>
      <c r="E57" s="55"/>
      <c r="F57" s="56" t="str">
        <f>LOOKUP(5,A2:A11, B2:B11)</f>
        <v>Team 5</v>
      </c>
      <c r="G57" s="57" t="s">
        <v>9</v>
      </c>
      <c r="H57" s="56" t="str">
        <f>LOOKUP(8,A2:A11, B2:B11)</f>
        <v>Team 8</v>
      </c>
      <c r="I57" s="115"/>
      <c r="J57" s="119"/>
    </row>
    <row r="58" spans="4:10" x14ac:dyDescent="0.25">
      <c r="D58" s="15">
        <f t="shared" si="6"/>
        <v>43260</v>
      </c>
      <c r="E58" s="55"/>
      <c r="F58" s="56" t="str">
        <f>LOOKUP(6,A2:A11, B2:B11)</f>
        <v>Team 6</v>
      </c>
      <c r="G58" s="57" t="s">
        <v>9</v>
      </c>
      <c r="H58" s="56" t="str">
        <f>LOOKUP(7,A2:A11, B2:B11)</f>
        <v>Team 7</v>
      </c>
      <c r="I58" s="115"/>
      <c r="J58" s="119"/>
    </row>
    <row r="59" spans="4:10" x14ac:dyDescent="0.25">
      <c r="D59" s="106" t="s">
        <v>31</v>
      </c>
      <c r="E59" s="107"/>
      <c r="F59" s="108"/>
      <c r="G59" s="109"/>
      <c r="H59" s="108"/>
      <c r="I59" s="114"/>
      <c r="J59" s="120"/>
    </row>
    <row r="60" spans="4:10" x14ac:dyDescent="0.25">
      <c r="D60" s="15">
        <f>D54+7</f>
        <v>43267</v>
      </c>
      <c r="E60" s="55"/>
      <c r="F60" s="56" t="str">
        <f>LOOKUP(1,A2:A11, B2:B11)</f>
        <v>Team 1</v>
      </c>
      <c r="G60" s="57" t="s">
        <v>9</v>
      </c>
      <c r="H60" s="56" t="str">
        <f>LOOKUP(2,A2:A11, B2:B11)</f>
        <v>Team 2</v>
      </c>
      <c r="I60" s="115"/>
      <c r="J60" s="119"/>
    </row>
    <row r="61" spans="4:10" x14ac:dyDescent="0.25">
      <c r="D61" s="15">
        <f>D55+7</f>
        <v>43267</v>
      </c>
      <c r="E61" s="55"/>
      <c r="F61" s="56" t="str">
        <f>LOOKUP(9,A2:A11, B2:B11)</f>
        <v>Team 9</v>
      </c>
      <c r="G61" s="57" t="s">
        <v>9</v>
      </c>
      <c r="H61" s="56" t="str">
        <f>LOOKUP(3,A2:A11, B2:B11)</f>
        <v>Team 3</v>
      </c>
      <c r="I61" s="115"/>
      <c r="J61" s="119"/>
    </row>
    <row r="62" spans="4:10" x14ac:dyDescent="0.25">
      <c r="D62" s="15">
        <f>D56+7</f>
        <v>43267</v>
      </c>
      <c r="E62" s="55"/>
      <c r="F62" s="56" t="str">
        <f>LOOKUP(8,A2:A11, B2:B11)</f>
        <v>Team 8</v>
      </c>
      <c r="G62" s="57" t="s">
        <v>9</v>
      </c>
      <c r="H62" s="56" t="str">
        <f>LOOKUP(4,A2:A11, B2:B11)</f>
        <v>Team 4</v>
      </c>
      <c r="I62" s="115"/>
      <c r="J62" s="119"/>
    </row>
    <row r="63" spans="4:10" x14ac:dyDescent="0.25">
      <c r="D63" s="15">
        <f>D57+7</f>
        <v>43267</v>
      </c>
      <c r="E63" s="55"/>
      <c r="F63" s="56" t="str">
        <f>LOOKUP(7,A2:A11, B2:B11)</f>
        <v>Team 7</v>
      </c>
      <c r="G63" s="57" t="s">
        <v>9</v>
      </c>
      <c r="H63" s="56" t="str">
        <f>LOOKUP(5,A2:A11, B2:B11)</f>
        <v>Team 5</v>
      </c>
      <c r="I63" s="115"/>
      <c r="J63" s="119"/>
    </row>
    <row r="64" spans="4:10" ht="15.75" thickBot="1" x14ac:dyDescent="0.3">
      <c r="D64" s="15">
        <f>D58+7</f>
        <v>43267</v>
      </c>
      <c r="E64" s="55"/>
      <c r="F64" s="56" t="str">
        <f>LOOKUP(10,A2:A11, B2:B11)</f>
        <v>Team 10</v>
      </c>
      <c r="G64" s="57" t="s">
        <v>9</v>
      </c>
      <c r="H64" s="56" t="str">
        <f>LOOKUP(6,A2:A11, B2:B11)</f>
        <v>Team 6</v>
      </c>
      <c r="I64" s="115"/>
      <c r="J64" s="119"/>
    </row>
    <row r="65" spans="4:10" s="58" customFormat="1" ht="19.5" thickBot="1" x14ac:dyDescent="0.35">
      <c r="D65" s="173" t="s">
        <v>39</v>
      </c>
      <c r="E65" s="174"/>
      <c r="F65" s="174"/>
      <c r="G65" s="174"/>
      <c r="H65" s="174"/>
      <c r="I65" s="174"/>
      <c r="J65" s="175"/>
    </row>
    <row r="66" spans="4:10" x14ac:dyDescent="0.25">
      <c r="D66" s="106" t="s">
        <v>32</v>
      </c>
      <c r="E66" s="107"/>
      <c r="F66" s="108"/>
      <c r="G66" s="109"/>
      <c r="H66" s="108"/>
      <c r="I66" s="114"/>
      <c r="J66" s="120"/>
    </row>
    <row r="67" spans="4:10" x14ac:dyDescent="0.25">
      <c r="D67" s="15">
        <v>43295</v>
      </c>
      <c r="E67" s="55"/>
      <c r="F67" s="56" t="str">
        <f>LOOKUP(10,A2:A11, B2:B11)</f>
        <v>Team 10</v>
      </c>
      <c r="G67" s="57" t="s">
        <v>9</v>
      </c>
      <c r="H67" s="56" t="str">
        <f>LOOKUP(1,A2:A11, B2:B11)</f>
        <v>Team 1</v>
      </c>
      <c r="I67" s="115"/>
      <c r="J67" s="119" t="s">
        <v>71</v>
      </c>
    </row>
    <row r="68" spans="4:10" x14ac:dyDescent="0.25">
      <c r="D68" s="15">
        <v>43295</v>
      </c>
      <c r="E68" s="55"/>
      <c r="F68" s="56" t="str">
        <f>LOOKUP(9,A2:A11, B2:B11)</f>
        <v>Team 9</v>
      </c>
      <c r="G68" s="57" t="s">
        <v>9</v>
      </c>
      <c r="H68" s="56" t="str">
        <f>LOOKUP(2,A2:A11, B2:B11)</f>
        <v>Team 2</v>
      </c>
      <c r="I68" s="115"/>
      <c r="J68" s="119" t="s">
        <v>71</v>
      </c>
    </row>
    <row r="69" spans="4:10" x14ac:dyDescent="0.25">
      <c r="D69" s="15">
        <v>43295</v>
      </c>
      <c r="E69" s="55"/>
      <c r="F69" s="56" t="str">
        <f>LOOKUP(8,A2:A11, B2:B11)</f>
        <v>Team 8</v>
      </c>
      <c r="G69" s="57" t="s">
        <v>9</v>
      </c>
      <c r="H69" s="56" t="str">
        <f>LOOKUP(3,A2:A11, B2:B11)</f>
        <v>Team 3</v>
      </c>
      <c r="I69" s="115"/>
      <c r="J69" s="119" t="s">
        <v>71</v>
      </c>
    </row>
    <row r="70" spans="4:10" x14ac:dyDescent="0.25">
      <c r="D70" s="15">
        <v>43295</v>
      </c>
      <c r="E70" s="55"/>
      <c r="F70" s="56" t="str">
        <f>LOOKUP(7,A2:A11, B2:B11)</f>
        <v>Team 7</v>
      </c>
      <c r="G70" s="57" t="s">
        <v>9</v>
      </c>
      <c r="H70" s="56" t="str">
        <f>LOOKUP(4,A2:A11, B2:B11)</f>
        <v>Team 4</v>
      </c>
      <c r="I70" s="115"/>
      <c r="J70" s="119" t="s">
        <v>71</v>
      </c>
    </row>
    <row r="71" spans="4:10" x14ac:dyDescent="0.25">
      <c r="D71" s="15">
        <v>43295</v>
      </c>
      <c r="E71" s="55"/>
      <c r="F71" s="56" t="str">
        <f>LOOKUP(6,A2:A11, B2:B11)</f>
        <v>Team 6</v>
      </c>
      <c r="G71" s="57" t="s">
        <v>9</v>
      </c>
      <c r="H71" s="56" t="str">
        <f>LOOKUP(5,A2:A11, B2:B11)</f>
        <v>Team 5</v>
      </c>
      <c r="I71" s="115"/>
      <c r="J71" s="119" t="s">
        <v>71</v>
      </c>
    </row>
    <row r="72" spans="4:10" x14ac:dyDescent="0.25">
      <c r="D72" s="106" t="s">
        <v>33</v>
      </c>
      <c r="E72" s="107"/>
      <c r="F72" s="108"/>
      <c r="G72" s="109"/>
      <c r="H72" s="108"/>
      <c r="I72" s="114"/>
      <c r="J72" s="120"/>
    </row>
    <row r="73" spans="4:10" x14ac:dyDescent="0.25">
      <c r="D73" s="15">
        <f>D67+7</f>
        <v>43302</v>
      </c>
      <c r="E73" s="55"/>
      <c r="F73" s="56" t="str">
        <f>LOOKUP(1,A2:A11, B2:B11)</f>
        <v>Team 1</v>
      </c>
      <c r="G73" s="57" t="s">
        <v>9</v>
      </c>
      <c r="H73" s="56" t="str">
        <f>LOOKUP(9,A2:A11, B2:B11)</f>
        <v>Team 9</v>
      </c>
      <c r="I73" s="115"/>
      <c r="J73" s="119"/>
    </row>
    <row r="74" spans="4:10" x14ac:dyDescent="0.25">
      <c r="D74" s="15">
        <f t="shared" ref="D74:D77" si="7">D68+7</f>
        <v>43302</v>
      </c>
      <c r="E74" s="55"/>
      <c r="F74" s="56" t="str">
        <f>LOOKUP(2,A2:A11, B2:B11)</f>
        <v>Team 2</v>
      </c>
      <c r="G74" s="57" t="s">
        <v>9</v>
      </c>
      <c r="H74" s="56" t="str">
        <f>LOOKUP(8,A2:A11, B2:B11)</f>
        <v>Team 8</v>
      </c>
      <c r="I74" s="115"/>
      <c r="J74" s="119"/>
    </row>
    <row r="75" spans="4:10" x14ac:dyDescent="0.25">
      <c r="D75" s="15">
        <f t="shared" si="7"/>
        <v>43302</v>
      </c>
      <c r="E75" s="55"/>
      <c r="F75" s="56" t="str">
        <f>LOOKUP(3,A2:A11, B2:B11)</f>
        <v>Team 3</v>
      </c>
      <c r="G75" s="57" t="s">
        <v>9</v>
      </c>
      <c r="H75" s="56" t="str">
        <f>LOOKUP(7,A2:A11, B2:B11)</f>
        <v>Team 7</v>
      </c>
      <c r="I75" s="115"/>
      <c r="J75" s="119"/>
    </row>
    <row r="76" spans="4:10" x14ac:dyDescent="0.25">
      <c r="D76" s="15">
        <f t="shared" si="7"/>
        <v>43302</v>
      </c>
      <c r="E76" s="55"/>
      <c r="F76" s="56" t="str">
        <f>LOOKUP(4,A2:A11, B2:B11)</f>
        <v>Team 4</v>
      </c>
      <c r="G76" s="57" t="s">
        <v>9</v>
      </c>
      <c r="H76" s="56" t="str">
        <f>LOOKUP(6,A2:A11, B2:B11)</f>
        <v>Team 6</v>
      </c>
      <c r="I76" s="115"/>
      <c r="J76" s="119"/>
    </row>
    <row r="77" spans="4:10" x14ac:dyDescent="0.25">
      <c r="D77" s="15">
        <f t="shared" si="7"/>
        <v>43302</v>
      </c>
      <c r="E77" s="55"/>
      <c r="F77" s="56" t="str">
        <f>LOOKUP(5,A2:A11, B2:B11)</f>
        <v>Team 5</v>
      </c>
      <c r="G77" s="57" t="s">
        <v>9</v>
      </c>
      <c r="H77" s="56" t="str">
        <f>LOOKUP(10,A2:A11, B2:B11)</f>
        <v>Team 10</v>
      </c>
      <c r="I77" s="115"/>
      <c r="J77" s="119"/>
    </row>
    <row r="78" spans="4:10" x14ac:dyDescent="0.25">
      <c r="D78" s="106" t="s">
        <v>34</v>
      </c>
      <c r="E78" s="107"/>
      <c r="F78" s="108"/>
      <c r="G78" s="109"/>
      <c r="H78" s="108"/>
      <c r="I78" s="114"/>
      <c r="J78" s="120"/>
    </row>
    <row r="79" spans="4:10" x14ac:dyDescent="0.25">
      <c r="D79" s="15">
        <f>D73+7</f>
        <v>43309</v>
      </c>
      <c r="E79" s="55"/>
      <c r="F79" s="56" t="str">
        <f>LOOKUP(8,A2:A11, B2:B11)</f>
        <v>Team 8</v>
      </c>
      <c r="G79" s="57" t="s">
        <v>9</v>
      </c>
      <c r="H79" s="56" t="str">
        <f>LOOKUP(1,A2:A11, B2:B11)</f>
        <v>Team 1</v>
      </c>
      <c r="I79" s="115"/>
      <c r="J79" s="119"/>
    </row>
    <row r="80" spans="4:10" x14ac:dyDescent="0.25">
      <c r="D80" s="15">
        <f t="shared" ref="D80:D83" si="8">D74+7</f>
        <v>43309</v>
      </c>
      <c r="E80" s="55"/>
      <c r="F80" s="56" t="str">
        <f>LOOKUP(7,A2:A11, B2:B11)</f>
        <v>Team 7</v>
      </c>
      <c r="G80" s="57" t="s">
        <v>9</v>
      </c>
      <c r="H80" s="56" t="str">
        <f>LOOKUP(2,A2:A11, B2:B11)</f>
        <v>Team 2</v>
      </c>
      <c r="I80" s="115"/>
      <c r="J80" s="119"/>
    </row>
    <row r="81" spans="4:10" x14ac:dyDescent="0.25">
      <c r="D81" s="15">
        <f t="shared" si="8"/>
        <v>43309</v>
      </c>
      <c r="E81" s="55"/>
      <c r="F81" s="56" t="str">
        <f>LOOKUP(6,A2:A11, B2:B11)</f>
        <v>Team 6</v>
      </c>
      <c r="G81" s="57" t="s">
        <v>9</v>
      </c>
      <c r="H81" s="56" t="str">
        <f>LOOKUP(3,A2:A11, B2:B11)</f>
        <v>Team 3</v>
      </c>
      <c r="I81" s="115"/>
      <c r="J81" s="119"/>
    </row>
    <row r="82" spans="4:10" x14ac:dyDescent="0.25">
      <c r="D82" s="15">
        <f t="shared" si="8"/>
        <v>43309</v>
      </c>
      <c r="E82" s="55"/>
      <c r="F82" s="56" t="str">
        <f>LOOKUP(5,A2:A11, B2:B11)</f>
        <v>Team 5</v>
      </c>
      <c r="G82" s="57" t="s">
        <v>9</v>
      </c>
      <c r="H82" s="56" t="str">
        <f>LOOKUP(4,A2:A11, B2:B11)</f>
        <v>Team 4</v>
      </c>
      <c r="I82" s="115"/>
      <c r="J82" s="119"/>
    </row>
    <row r="83" spans="4:10" x14ac:dyDescent="0.25">
      <c r="D83" s="15">
        <f t="shared" si="8"/>
        <v>43309</v>
      </c>
      <c r="E83" s="55"/>
      <c r="F83" s="56" t="str">
        <f>LOOKUP(10,A2:A11, B2:B11)</f>
        <v>Team 10</v>
      </c>
      <c r="G83" s="57" t="s">
        <v>9</v>
      </c>
      <c r="H83" s="56" t="str">
        <f>LOOKUP(9,A2:A11, B2:B11)</f>
        <v>Team 9</v>
      </c>
      <c r="I83" s="115"/>
      <c r="J83" s="119"/>
    </row>
    <row r="84" spans="4:10" x14ac:dyDescent="0.25">
      <c r="D84" s="106" t="s">
        <v>35</v>
      </c>
      <c r="E84" s="107"/>
      <c r="F84" s="108"/>
      <c r="G84" s="109"/>
      <c r="H84" s="108"/>
      <c r="I84" s="114"/>
      <c r="J84" s="120"/>
    </row>
    <row r="85" spans="4:10" x14ac:dyDescent="0.25">
      <c r="D85" s="15">
        <f>D79+7</f>
        <v>43316</v>
      </c>
      <c r="E85" s="55"/>
      <c r="F85" s="56" t="str">
        <f>LOOKUP(1,A2:A11, B2:B11)</f>
        <v>Team 1</v>
      </c>
      <c r="G85" s="57" t="s">
        <v>9</v>
      </c>
      <c r="H85" s="56" t="str">
        <f>LOOKUP(7,A2:A11, B2:B11)</f>
        <v>Team 7</v>
      </c>
      <c r="I85" s="115"/>
      <c r="J85" s="119"/>
    </row>
    <row r="86" spans="4:10" x14ac:dyDescent="0.25">
      <c r="D86" s="15">
        <f t="shared" ref="D86:D89" si="9">D80+7</f>
        <v>43316</v>
      </c>
      <c r="E86" s="55"/>
      <c r="F86" s="56" t="str">
        <f>LOOKUP(2,A2:A11, B2:B11)</f>
        <v>Team 2</v>
      </c>
      <c r="G86" s="57" t="s">
        <v>9</v>
      </c>
      <c r="H86" s="56" t="str">
        <f>LOOKUP(6,A2:A11, B2:B11)</f>
        <v>Team 6</v>
      </c>
      <c r="I86" s="115"/>
      <c r="J86" s="119"/>
    </row>
    <row r="87" spans="4:10" x14ac:dyDescent="0.25">
      <c r="D87" s="15">
        <f t="shared" si="9"/>
        <v>43316</v>
      </c>
      <c r="E87" s="55"/>
      <c r="F87" s="56" t="str">
        <f>LOOKUP(3,A2:A11, B2:B11)</f>
        <v>Team 3</v>
      </c>
      <c r="G87" s="57" t="s">
        <v>9</v>
      </c>
      <c r="H87" s="56" t="str">
        <f>LOOKUP(5,A2:A11, B2:B11)</f>
        <v>Team 5</v>
      </c>
      <c r="I87" s="115"/>
      <c r="J87" s="119"/>
    </row>
    <row r="88" spans="4:10" x14ac:dyDescent="0.25">
      <c r="D88" s="15">
        <f t="shared" si="9"/>
        <v>43316</v>
      </c>
      <c r="E88" s="55"/>
      <c r="F88" s="56" t="str">
        <f>LOOKUP(4,A2:A11, B2:B11)</f>
        <v>Team 4</v>
      </c>
      <c r="G88" s="57" t="s">
        <v>9</v>
      </c>
      <c r="H88" s="56" t="str">
        <f>LOOKUP(10,A2:A11, B2:B11)</f>
        <v>Team 10</v>
      </c>
      <c r="I88" s="115"/>
      <c r="J88" s="119"/>
    </row>
    <row r="89" spans="4:10" x14ac:dyDescent="0.25">
      <c r="D89" s="15">
        <f t="shared" si="9"/>
        <v>43316</v>
      </c>
      <c r="E89" s="55"/>
      <c r="F89" s="56" t="str">
        <f>LOOKUP(9,A2:A11, B2:B11)</f>
        <v>Team 9</v>
      </c>
      <c r="G89" s="57" t="s">
        <v>9</v>
      </c>
      <c r="H89" s="56" t="str">
        <f>LOOKUP(8,A2:A11, B2:B11)</f>
        <v>Team 8</v>
      </c>
      <c r="I89" s="115"/>
      <c r="J89" s="119"/>
    </row>
    <row r="90" spans="4:10" x14ac:dyDescent="0.25">
      <c r="D90" s="106" t="s">
        <v>36</v>
      </c>
      <c r="E90" s="107"/>
      <c r="F90" s="108"/>
      <c r="G90" s="109"/>
      <c r="H90" s="108"/>
      <c r="I90" s="114"/>
      <c r="J90" s="120"/>
    </row>
    <row r="91" spans="4:10" x14ac:dyDescent="0.25">
      <c r="D91" s="15">
        <f>D85+7</f>
        <v>43323</v>
      </c>
      <c r="E91" s="55"/>
      <c r="F91" s="56" t="str">
        <f>LOOKUP(6,A2:A11, B2:B11)</f>
        <v>Team 6</v>
      </c>
      <c r="G91" s="57" t="s">
        <v>9</v>
      </c>
      <c r="H91" s="56" t="str">
        <f>LOOKUP(1,A2:A11, B2:B11)</f>
        <v>Team 1</v>
      </c>
      <c r="I91" s="115"/>
      <c r="J91" s="119"/>
    </row>
    <row r="92" spans="4:10" x14ac:dyDescent="0.25">
      <c r="D92" s="15">
        <f t="shared" ref="D92:D95" si="10">D86+7</f>
        <v>43323</v>
      </c>
      <c r="E92" s="55"/>
      <c r="F92" s="56" t="str">
        <f>LOOKUP(5,A2:A11, B2:B11)</f>
        <v>Team 5</v>
      </c>
      <c r="G92" s="57" t="s">
        <v>9</v>
      </c>
      <c r="H92" s="56" t="str">
        <f>LOOKUP(2,A2:A11, B2:B11)</f>
        <v>Team 2</v>
      </c>
      <c r="I92" s="115"/>
      <c r="J92" s="119"/>
    </row>
    <row r="93" spans="4:10" x14ac:dyDescent="0.25">
      <c r="D93" s="15">
        <f t="shared" si="10"/>
        <v>43323</v>
      </c>
      <c r="E93" s="55"/>
      <c r="F93" s="56" t="str">
        <f>LOOKUP(4,A2:A11, B2:B11)</f>
        <v>Team 4</v>
      </c>
      <c r="G93" s="57" t="s">
        <v>9</v>
      </c>
      <c r="H93" s="56" t="str">
        <f>LOOKUP(3,A2:A11, B2:B11)</f>
        <v>Team 3</v>
      </c>
      <c r="I93" s="115"/>
      <c r="J93" s="119"/>
    </row>
    <row r="94" spans="4:10" x14ac:dyDescent="0.25">
      <c r="D94" s="15">
        <f t="shared" si="10"/>
        <v>43323</v>
      </c>
      <c r="E94" s="55"/>
      <c r="F94" s="56" t="str">
        <f>LOOKUP(7,A2:A11,B2:B11)</f>
        <v>Team 7</v>
      </c>
      <c r="G94" s="57" t="s">
        <v>9</v>
      </c>
      <c r="H94" s="56" t="str">
        <f>LOOKUP(9,A2:A11, B2:B11)</f>
        <v>Team 9</v>
      </c>
      <c r="I94" s="115"/>
      <c r="J94" s="119"/>
    </row>
    <row r="95" spans="4:10" x14ac:dyDescent="0.25">
      <c r="D95" s="15">
        <f t="shared" si="10"/>
        <v>43323</v>
      </c>
      <c r="E95" s="55"/>
      <c r="F95" s="56" t="str">
        <f>LOOKUP(8,A2:A11, B2:B11)</f>
        <v>Team 8</v>
      </c>
      <c r="G95" s="57" t="s">
        <v>9</v>
      </c>
      <c r="H95" s="56" t="str">
        <f>LOOKUP(10,A2:A11, B2:B11)</f>
        <v>Team 10</v>
      </c>
      <c r="I95" s="115"/>
      <c r="J95" s="119"/>
    </row>
    <row r="96" spans="4:10" x14ac:dyDescent="0.25">
      <c r="D96" s="106" t="s">
        <v>37</v>
      </c>
      <c r="E96" s="107"/>
      <c r="F96" s="108"/>
      <c r="G96" s="109"/>
      <c r="H96" s="108"/>
      <c r="I96" s="114"/>
      <c r="J96" s="120"/>
    </row>
    <row r="97" spans="4:10" x14ac:dyDescent="0.25">
      <c r="D97" s="15">
        <f>D91+7</f>
        <v>43330</v>
      </c>
      <c r="E97" s="55"/>
      <c r="F97" s="56" t="str">
        <f>LOOKUP(1,A2:A11, B2:B11)</f>
        <v>Team 1</v>
      </c>
      <c r="G97" s="57" t="s">
        <v>9</v>
      </c>
      <c r="H97" s="56" t="str">
        <f>LOOKUP(5,A2:A11, B2:B11)</f>
        <v>Team 5</v>
      </c>
      <c r="I97" s="115"/>
      <c r="J97" s="119"/>
    </row>
    <row r="98" spans="4:10" x14ac:dyDescent="0.25">
      <c r="D98" s="15">
        <f t="shared" ref="D98:D101" si="11">D92+7</f>
        <v>43330</v>
      </c>
      <c r="E98" s="55"/>
      <c r="F98" s="56" t="str">
        <f>LOOKUP(2,A2:A11, B2:B11)</f>
        <v>Team 2</v>
      </c>
      <c r="G98" s="57" t="s">
        <v>9</v>
      </c>
      <c r="H98" s="56" t="str">
        <f>LOOKUP(4,A2:A11, B2:B11)</f>
        <v>Team 4</v>
      </c>
      <c r="I98" s="115"/>
      <c r="J98" s="119"/>
    </row>
    <row r="99" spans="4:10" x14ac:dyDescent="0.25">
      <c r="D99" s="15">
        <f t="shared" si="11"/>
        <v>43330</v>
      </c>
      <c r="E99" s="55"/>
      <c r="F99" s="56" t="str">
        <f>LOOKUP(10,A2:A11, B2:B11)</f>
        <v>Team 10</v>
      </c>
      <c r="G99" s="57" t="s">
        <v>9</v>
      </c>
      <c r="H99" s="56" t="str">
        <f>LOOKUP(3,A2:A11, B2:B11)</f>
        <v>Team 3</v>
      </c>
      <c r="I99" s="115"/>
      <c r="J99" s="119"/>
    </row>
    <row r="100" spans="4:10" x14ac:dyDescent="0.25">
      <c r="D100" s="15">
        <f t="shared" si="11"/>
        <v>43330</v>
      </c>
      <c r="E100" s="55"/>
      <c r="F100" s="56" t="str">
        <f>LOOKUP(9,A2:A11, B2:B11)</f>
        <v>Team 9</v>
      </c>
      <c r="G100" s="57" t="s">
        <v>9</v>
      </c>
      <c r="H100" s="56" t="str">
        <f>LOOKUP(6,A2:A11, B2:B11)</f>
        <v>Team 6</v>
      </c>
      <c r="I100" s="115"/>
      <c r="J100" s="119"/>
    </row>
    <row r="101" spans="4:10" x14ac:dyDescent="0.25">
      <c r="D101" s="15">
        <f t="shared" si="11"/>
        <v>43330</v>
      </c>
      <c r="E101" s="55"/>
      <c r="F101" s="56" t="str">
        <f>LOOKUP(8,A2:A11, B2:B11)</f>
        <v>Team 8</v>
      </c>
      <c r="G101" s="57" t="s">
        <v>9</v>
      </c>
      <c r="H101" s="56" t="str">
        <f>LOOKUP(7,A2:A11, B2:B11)</f>
        <v>Team 7</v>
      </c>
      <c r="I101" s="115"/>
      <c r="J101" s="119"/>
    </row>
    <row r="102" spans="4:10" x14ac:dyDescent="0.25">
      <c r="D102" s="106" t="s">
        <v>38</v>
      </c>
      <c r="E102" s="107"/>
      <c r="F102" s="108"/>
      <c r="G102" s="109"/>
      <c r="H102" s="108"/>
      <c r="I102" s="114"/>
      <c r="J102" s="120"/>
    </row>
    <row r="103" spans="4:10" x14ac:dyDescent="0.25">
      <c r="D103" s="15">
        <f>D97+7</f>
        <v>43337</v>
      </c>
      <c r="E103" s="55"/>
      <c r="F103" s="56" t="str">
        <f>LOOKUP(4,A2:A11, B2:B11)</f>
        <v>Team 4</v>
      </c>
      <c r="G103" s="57" t="s">
        <v>9</v>
      </c>
      <c r="H103" s="56" t="str">
        <f>LOOKUP(1,A2:A11, B2:B11)</f>
        <v>Team 1</v>
      </c>
      <c r="I103" s="115"/>
      <c r="J103" s="119"/>
    </row>
    <row r="104" spans="4:10" x14ac:dyDescent="0.25">
      <c r="D104" s="15">
        <f t="shared" ref="D104:D107" si="12">D98+7</f>
        <v>43337</v>
      </c>
      <c r="E104" s="55"/>
      <c r="F104" s="56" t="str">
        <f>LOOKUP(3,A2:A11, B2:B11)</f>
        <v>Team 3</v>
      </c>
      <c r="G104" s="57" t="s">
        <v>9</v>
      </c>
      <c r="H104" s="56" t="str">
        <f>LOOKUP(2,A2:A11, B2:B11)</f>
        <v>Team 2</v>
      </c>
      <c r="I104" s="115"/>
      <c r="J104" s="119"/>
    </row>
    <row r="105" spans="4:10" x14ac:dyDescent="0.25">
      <c r="D105" s="15">
        <f t="shared" si="12"/>
        <v>43337</v>
      </c>
      <c r="E105" s="55"/>
      <c r="F105" s="56" t="str">
        <f>LOOKUP(5,A2:A11, B2:B11)</f>
        <v>Team 5</v>
      </c>
      <c r="G105" s="57" t="s">
        <v>9</v>
      </c>
      <c r="H105" s="56" t="str">
        <f>LOOKUP(9,A2:A11, B2:B11)</f>
        <v>Team 9</v>
      </c>
      <c r="I105" s="115"/>
      <c r="J105" s="119"/>
    </row>
    <row r="106" spans="4:10" x14ac:dyDescent="0.25">
      <c r="D106" s="15">
        <f t="shared" si="12"/>
        <v>43337</v>
      </c>
      <c r="E106" s="55"/>
      <c r="F106" s="56" t="str">
        <f>LOOKUP(6,A2:A11,B2:B11)</f>
        <v>Team 6</v>
      </c>
      <c r="G106" s="57" t="s">
        <v>9</v>
      </c>
      <c r="H106" s="56" t="str">
        <f>LOOKUP(8,A2:A11, B2:B11)</f>
        <v>Team 8</v>
      </c>
      <c r="I106" s="115"/>
      <c r="J106" s="119"/>
    </row>
    <row r="107" spans="4:10" ht="15.75" thickBot="1" x14ac:dyDescent="0.3">
      <c r="D107" s="16">
        <f t="shared" si="12"/>
        <v>43337</v>
      </c>
      <c r="E107" s="101"/>
      <c r="F107" s="17" t="str">
        <f>LOOKUP(7,A2:A11, B2:B11)</f>
        <v>Team 7</v>
      </c>
      <c r="G107" s="18" t="s">
        <v>9</v>
      </c>
      <c r="H107" s="17" t="str">
        <f>LOOKUP(10,A2:A11, B2:B11)</f>
        <v>Team 10</v>
      </c>
      <c r="I107" s="116"/>
      <c r="J107" s="121"/>
    </row>
  </sheetData>
  <mergeCells count="3">
    <mergeCell ref="D1:J2"/>
    <mergeCell ref="D3:J4"/>
    <mergeCell ref="D65:J65"/>
  </mergeCells>
  <pageMargins left="0.7" right="0.7" top="0.75" bottom="0.75" header="0.3" footer="0.3"/>
  <pageSetup paperSize="9" scale="8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3"/>
  <sheetViews>
    <sheetView workbookViewId="0">
      <selection activeCell="D1" sqref="D1:J2"/>
    </sheetView>
  </sheetViews>
  <sheetFormatPr defaultRowHeight="15" x14ac:dyDescent="0.25"/>
  <cols>
    <col min="1" max="1" width="7.140625" bestFit="1" customWidth="1"/>
    <col min="2" max="2" width="38.5703125" bestFit="1" customWidth="1"/>
    <col min="3" max="3" width="2.7109375" customWidth="1"/>
    <col min="4" max="4" width="26" style="8" customWidth="1"/>
    <col min="5" max="5" width="10.5703125" style="53" customWidth="1"/>
    <col min="6" max="6" width="23.7109375" style="9" customWidth="1"/>
    <col min="7" max="7" width="2.28515625" style="1" bestFit="1" customWidth="1"/>
    <col min="8" max="8" width="23.7109375" style="9" customWidth="1"/>
    <col min="9" max="9" width="30.7109375" style="9" customWidth="1"/>
    <col min="10" max="10" width="36.28515625" customWidth="1"/>
  </cols>
  <sheetData>
    <row r="1" spans="1:10" s="58" customFormat="1" x14ac:dyDescent="0.25">
      <c r="A1" s="10" t="s">
        <v>14</v>
      </c>
      <c r="B1" s="10" t="s">
        <v>10</v>
      </c>
      <c r="D1" s="167" t="s">
        <v>73</v>
      </c>
      <c r="E1" s="168"/>
      <c r="F1" s="168"/>
      <c r="G1" s="168"/>
      <c r="H1" s="168"/>
      <c r="I1" s="168"/>
      <c r="J1" s="169"/>
    </row>
    <row r="2" spans="1:10" s="58" customFormat="1" ht="14.45" customHeight="1" x14ac:dyDescent="0.25">
      <c r="A2" s="11">
        <v>1</v>
      </c>
      <c r="B2" s="11" t="s">
        <v>53</v>
      </c>
      <c r="D2" s="170"/>
      <c r="E2" s="171"/>
      <c r="F2" s="171"/>
      <c r="G2" s="171"/>
      <c r="H2" s="171"/>
      <c r="I2" s="171"/>
      <c r="J2" s="172"/>
    </row>
    <row r="3" spans="1:10" s="58" customFormat="1" ht="14.45" customHeight="1" x14ac:dyDescent="0.25">
      <c r="A3" s="11">
        <v>2</v>
      </c>
      <c r="B3" s="11" t="s">
        <v>54</v>
      </c>
      <c r="D3" s="170" t="s">
        <v>52</v>
      </c>
      <c r="E3" s="171"/>
      <c r="F3" s="171"/>
      <c r="G3" s="171"/>
      <c r="H3" s="171"/>
      <c r="I3" s="171"/>
      <c r="J3" s="172"/>
    </row>
    <row r="4" spans="1:10" s="58" customFormat="1" ht="14.45" customHeight="1" x14ac:dyDescent="0.25">
      <c r="A4" s="11">
        <v>3</v>
      </c>
      <c r="B4" s="11" t="s">
        <v>55</v>
      </c>
      <c r="D4" s="170"/>
      <c r="E4" s="171"/>
      <c r="F4" s="171"/>
      <c r="G4" s="171"/>
      <c r="H4" s="171"/>
      <c r="I4" s="171"/>
      <c r="J4" s="172"/>
    </row>
    <row r="5" spans="1:10" s="58" customFormat="1" ht="14.45" customHeight="1" x14ac:dyDescent="0.25">
      <c r="A5" s="11">
        <v>4</v>
      </c>
      <c r="B5" s="11" t="s">
        <v>56</v>
      </c>
      <c r="D5" s="42"/>
      <c r="E5" s="43"/>
      <c r="F5" s="96" t="str">
        <f>B2</f>
        <v>Team 1</v>
      </c>
      <c r="G5" s="96"/>
      <c r="H5" s="96" t="str">
        <f>B3</f>
        <v>Team 2</v>
      </c>
      <c r="I5" s="96" t="str">
        <f>B4</f>
        <v>Team 3</v>
      </c>
      <c r="J5" s="44"/>
    </row>
    <row r="6" spans="1:10" s="58" customFormat="1" ht="14.45" customHeight="1" x14ac:dyDescent="0.25">
      <c r="A6" s="11">
        <v>5</v>
      </c>
      <c r="B6" s="11" t="s">
        <v>57</v>
      </c>
      <c r="D6" s="42"/>
      <c r="E6" s="43"/>
      <c r="F6" s="98" t="str">
        <f>B5</f>
        <v>Team 4</v>
      </c>
      <c r="G6" s="98"/>
      <c r="H6" s="98" t="str">
        <f>B6</f>
        <v>Team 5</v>
      </c>
      <c r="I6" s="98" t="str">
        <f>B7</f>
        <v>Team 6</v>
      </c>
      <c r="J6" s="44"/>
    </row>
    <row r="7" spans="1:10" s="58" customFormat="1" ht="14.45" customHeight="1" x14ac:dyDescent="0.25">
      <c r="A7" s="11">
        <v>6</v>
      </c>
      <c r="B7" s="11" t="s">
        <v>58</v>
      </c>
      <c r="D7" s="42"/>
      <c r="E7" s="43"/>
      <c r="F7" s="98" t="str">
        <f>B8</f>
        <v>Team 7</v>
      </c>
      <c r="G7" s="98"/>
      <c r="H7" s="98" t="str">
        <f>B9</f>
        <v>Team 8</v>
      </c>
      <c r="I7" s="98" t="str">
        <f>B10</f>
        <v>Team 9</v>
      </c>
      <c r="J7" s="44"/>
    </row>
    <row r="8" spans="1:10" s="58" customFormat="1" ht="15.75" x14ac:dyDescent="0.25">
      <c r="A8" s="11">
        <v>7</v>
      </c>
      <c r="B8" s="11" t="s">
        <v>59</v>
      </c>
      <c r="D8" s="102"/>
      <c r="E8" s="103"/>
      <c r="F8" s="29" t="str">
        <f>B11</f>
        <v>Team 10</v>
      </c>
      <c r="G8" s="141"/>
      <c r="H8" s="29" t="str">
        <f>B12</f>
        <v>Team 11</v>
      </c>
      <c r="I8" s="29" t="str">
        <f>B13</f>
        <v>Team 12</v>
      </c>
      <c r="J8" s="4"/>
    </row>
    <row r="9" spans="1:10" s="58" customFormat="1" ht="15.75" thickBot="1" x14ac:dyDescent="0.3">
      <c r="A9" s="11">
        <v>8</v>
      </c>
      <c r="B9" s="11" t="s">
        <v>60</v>
      </c>
      <c r="D9" s="127"/>
      <c r="E9" s="128"/>
      <c r="F9" s="129"/>
      <c r="G9" s="130"/>
      <c r="H9" s="129"/>
      <c r="I9" s="129"/>
      <c r="J9" s="7"/>
    </row>
    <row r="10" spans="1:10" ht="15.75" thickBot="1" x14ac:dyDescent="0.3">
      <c r="A10" s="11">
        <v>9</v>
      </c>
      <c r="B10" s="11" t="s">
        <v>61</v>
      </c>
      <c r="D10" s="131"/>
      <c r="E10" s="132" t="s">
        <v>5</v>
      </c>
      <c r="F10" s="133" t="s">
        <v>6</v>
      </c>
      <c r="G10" s="133"/>
      <c r="H10" s="133" t="s">
        <v>7</v>
      </c>
      <c r="I10" s="134" t="s">
        <v>8</v>
      </c>
      <c r="J10" s="135" t="s">
        <v>22</v>
      </c>
    </row>
    <row r="11" spans="1:10" x14ac:dyDescent="0.25">
      <c r="A11" s="11">
        <v>10</v>
      </c>
      <c r="B11" s="11" t="s">
        <v>62</v>
      </c>
      <c r="D11" s="136" t="s">
        <v>23</v>
      </c>
      <c r="E11" s="137"/>
      <c r="F11" s="138"/>
      <c r="G11" s="139"/>
      <c r="H11" s="138"/>
      <c r="I11" s="140"/>
      <c r="J11" s="118"/>
    </row>
    <row r="12" spans="1:10" x14ac:dyDescent="0.25">
      <c r="A12" s="11">
        <v>11</v>
      </c>
      <c r="B12" s="11" t="s">
        <v>63</v>
      </c>
      <c r="D12" s="15">
        <v>43211</v>
      </c>
      <c r="E12" s="55"/>
      <c r="F12" s="56" t="str">
        <f>LOOKUP(1,A2:A13, B2:B13)</f>
        <v>Team 1</v>
      </c>
      <c r="G12" s="57" t="s">
        <v>9</v>
      </c>
      <c r="H12" s="56" t="str">
        <f>LOOKUP(12,A2:A13, B2:B13)</f>
        <v>Team 12</v>
      </c>
      <c r="I12" s="115"/>
      <c r="J12" s="119"/>
    </row>
    <row r="13" spans="1:10" x14ac:dyDescent="0.25">
      <c r="A13" s="11">
        <v>12</v>
      </c>
      <c r="B13" s="11" t="s">
        <v>64</v>
      </c>
      <c r="D13" s="15">
        <f>D12</f>
        <v>43211</v>
      </c>
      <c r="E13" s="55"/>
      <c r="F13" s="56" t="str">
        <f>LOOKUP(2,A2:A13, B2:B13)</f>
        <v>Team 2</v>
      </c>
      <c r="G13" s="57" t="s">
        <v>9</v>
      </c>
      <c r="H13" s="56" t="str">
        <f>LOOKUP(11,A2:A13, B2:B13)</f>
        <v>Team 11</v>
      </c>
      <c r="I13" s="115"/>
      <c r="J13" s="119"/>
    </row>
    <row r="14" spans="1:10" x14ac:dyDescent="0.25">
      <c r="D14" s="15">
        <f>D12</f>
        <v>43211</v>
      </c>
      <c r="E14" s="55"/>
      <c r="F14" s="56" t="str">
        <f>LOOKUP(3,A2:A13, B2:B13)</f>
        <v>Team 3</v>
      </c>
      <c r="G14" s="57" t="s">
        <v>9</v>
      </c>
      <c r="H14" s="56" t="str">
        <f>LOOKUP(10,A2:A13, B2:B13)</f>
        <v>Team 10</v>
      </c>
      <c r="I14" s="115"/>
      <c r="J14" s="119"/>
    </row>
    <row r="15" spans="1:10" x14ac:dyDescent="0.25">
      <c r="D15" s="15">
        <f>D12</f>
        <v>43211</v>
      </c>
      <c r="E15" s="55"/>
      <c r="F15" s="56" t="str">
        <f>LOOKUP(4,A2:A13, B2:B13)</f>
        <v>Team 4</v>
      </c>
      <c r="G15" s="57" t="s">
        <v>9</v>
      </c>
      <c r="H15" s="56" t="str">
        <f>LOOKUP(9,A2:A13, B2:B13)</f>
        <v>Team 9</v>
      </c>
      <c r="I15" s="115"/>
      <c r="J15" s="119"/>
    </row>
    <row r="16" spans="1:10" x14ac:dyDescent="0.25">
      <c r="D16" s="15">
        <f>D12</f>
        <v>43211</v>
      </c>
      <c r="E16" s="55"/>
      <c r="F16" s="56" t="str">
        <f>LOOKUP(5,A2:A13, B2:B13)</f>
        <v>Team 5</v>
      </c>
      <c r="G16" s="57" t="s">
        <v>9</v>
      </c>
      <c r="H16" s="56" t="str">
        <f>LOOKUP(8,A2:A13, B2:B13)</f>
        <v>Team 8</v>
      </c>
      <c r="I16" s="115"/>
      <c r="J16" s="119"/>
    </row>
    <row r="17" spans="4:10" x14ac:dyDescent="0.25">
      <c r="D17" s="15">
        <f>D12</f>
        <v>43211</v>
      </c>
      <c r="E17" s="55"/>
      <c r="F17" s="56" t="str">
        <f>LOOKUP(6,A2:A13, B2:B13)</f>
        <v>Team 6</v>
      </c>
      <c r="G17" s="57" t="s">
        <v>9</v>
      </c>
      <c r="H17" s="56" t="str">
        <f>LOOKUP(7,A2:A13, B2:B13)</f>
        <v>Team 7</v>
      </c>
      <c r="I17" s="115"/>
      <c r="J17" s="119"/>
    </row>
    <row r="18" spans="4:10" x14ac:dyDescent="0.25">
      <c r="D18" s="106" t="s">
        <v>24</v>
      </c>
      <c r="E18" s="107"/>
      <c r="F18" s="108"/>
      <c r="G18" s="109"/>
      <c r="H18" s="108"/>
      <c r="I18" s="114"/>
      <c r="J18" s="120"/>
    </row>
    <row r="19" spans="4:10" x14ac:dyDescent="0.25">
      <c r="D19" s="15">
        <f>D12+7</f>
        <v>43218</v>
      </c>
      <c r="E19" s="55"/>
      <c r="F19" s="56" t="str">
        <f>LOOKUP(11,A2:A13, B2:B13)</f>
        <v>Team 11</v>
      </c>
      <c r="G19" s="57" t="s">
        <v>9</v>
      </c>
      <c r="H19" s="56" t="str">
        <f>LOOKUP(1,A2:A13,B2:B13)</f>
        <v>Team 1</v>
      </c>
      <c r="I19" s="115"/>
      <c r="J19" s="119"/>
    </row>
    <row r="20" spans="4:10" x14ac:dyDescent="0.25">
      <c r="D20" s="15">
        <f t="shared" ref="D20:D24" si="0">D13+7</f>
        <v>43218</v>
      </c>
      <c r="E20" s="55"/>
      <c r="F20" s="56" t="str">
        <f>LOOKUP(10,A2:A13, B2:B13)</f>
        <v>Team 10</v>
      </c>
      <c r="G20" s="57" t="s">
        <v>9</v>
      </c>
      <c r="H20" s="56" t="str">
        <f>LOOKUP(2,A2:A13, B2:B13)</f>
        <v>Team 2</v>
      </c>
      <c r="I20" s="115"/>
      <c r="J20" s="119"/>
    </row>
    <row r="21" spans="4:10" x14ac:dyDescent="0.25">
      <c r="D21" s="15">
        <f t="shared" si="0"/>
        <v>43218</v>
      </c>
      <c r="E21" s="55"/>
      <c r="F21" s="56" t="str">
        <f>LOOKUP(9,A2:A13, B2:B13)</f>
        <v>Team 9</v>
      </c>
      <c r="G21" s="57" t="s">
        <v>9</v>
      </c>
      <c r="H21" s="56" t="str">
        <f>LOOKUP(3,A2:A13, B2:B13)</f>
        <v>Team 3</v>
      </c>
      <c r="I21" s="115"/>
      <c r="J21" s="119"/>
    </row>
    <row r="22" spans="4:10" x14ac:dyDescent="0.25">
      <c r="D22" s="15">
        <f t="shared" si="0"/>
        <v>43218</v>
      </c>
      <c r="E22" s="55"/>
      <c r="F22" s="56" t="str">
        <f>LOOKUP(8,A2:A13, B2:B13)</f>
        <v>Team 8</v>
      </c>
      <c r="G22" s="57" t="s">
        <v>9</v>
      </c>
      <c r="H22" s="56" t="str">
        <f>LOOKUP(4,A2:A13, B2:B13)</f>
        <v>Team 4</v>
      </c>
      <c r="I22" s="115"/>
      <c r="J22" s="119"/>
    </row>
    <row r="23" spans="4:10" x14ac:dyDescent="0.25">
      <c r="D23" s="15">
        <f t="shared" si="0"/>
        <v>43218</v>
      </c>
      <c r="E23" s="55"/>
      <c r="F23" s="56" t="str">
        <f>LOOKUP(7,A2:A13, B2:B13)</f>
        <v>Team 7</v>
      </c>
      <c r="G23" s="57" t="s">
        <v>9</v>
      </c>
      <c r="H23" s="56" t="str">
        <f>LOOKUP(5,A2:A13, B2:B13)</f>
        <v>Team 5</v>
      </c>
      <c r="I23" s="115"/>
      <c r="J23" s="119"/>
    </row>
    <row r="24" spans="4:10" x14ac:dyDescent="0.25">
      <c r="D24" s="15">
        <f t="shared" si="0"/>
        <v>43218</v>
      </c>
      <c r="E24" s="55"/>
      <c r="F24" s="56" t="str">
        <f>LOOKUP(12,A2:A13, B2:B13)</f>
        <v>Team 12</v>
      </c>
      <c r="G24" s="57" t="s">
        <v>9</v>
      </c>
      <c r="H24" s="56" t="str">
        <f>LOOKUP(6,A2:A13, B2:B13)</f>
        <v>Team 6</v>
      </c>
      <c r="I24" s="115"/>
      <c r="J24" s="119"/>
    </row>
    <row r="25" spans="4:10" x14ac:dyDescent="0.25">
      <c r="D25" s="106" t="s">
        <v>25</v>
      </c>
      <c r="E25" s="107"/>
      <c r="F25" s="108"/>
      <c r="G25" s="109"/>
      <c r="H25" s="108"/>
      <c r="I25" s="114"/>
      <c r="J25" s="120"/>
    </row>
    <row r="26" spans="4:10" x14ac:dyDescent="0.25">
      <c r="D26" s="15">
        <f>D19+7</f>
        <v>43225</v>
      </c>
      <c r="E26" s="55"/>
      <c r="F26" s="56" t="str">
        <f>LOOKUP(1,A2:A13, B2:B13)</f>
        <v>Team 1</v>
      </c>
      <c r="G26" s="57" t="s">
        <v>9</v>
      </c>
      <c r="H26" s="56" t="str">
        <f>LOOKUP(10,A2:A13, B2:B13)</f>
        <v>Team 10</v>
      </c>
      <c r="I26" s="115"/>
      <c r="J26" s="119"/>
    </row>
    <row r="27" spans="4:10" x14ac:dyDescent="0.25">
      <c r="D27" s="15">
        <f t="shared" ref="D27:D31" si="1">D20+7</f>
        <v>43225</v>
      </c>
      <c r="E27" s="55"/>
      <c r="F27" s="56" t="str">
        <f>LOOKUP(2,A2:A13, B2:B13)</f>
        <v>Team 2</v>
      </c>
      <c r="G27" s="57" t="s">
        <v>9</v>
      </c>
      <c r="H27" s="56" t="str">
        <f>LOOKUP(9,A2:A13, B2:B13)</f>
        <v>Team 9</v>
      </c>
      <c r="I27" s="115"/>
      <c r="J27" s="119"/>
    </row>
    <row r="28" spans="4:10" x14ac:dyDescent="0.25">
      <c r="D28" s="15">
        <f t="shared" si="1"/>
        <v>43225</v>
      </c>
      <c r="E28" s="55"/>
      <c r="F28" s="56" t="str">
        <f>LOOKUP(3,A2:A13, B2:B13)</f>
        <v>Team 3</v>
      </c>
      <c r="G28" s="57" t="s">
        <v>9</v>
      </c>
      <c r="H28" s="56" t="str">
        <f>LOOKUP(8,A2:A13, B2:B13)</f>
        <v>Team 8</v>
      </c>
      <c r="I28" s="115"/>
      <c r="J28" s="119"/>
    </row>
    <row r="29" spans="4:10" x14ac:dyDescent="0.25">
      <c r="D29" s="15">
        <f t="shared" si="1"/>
        <v>43225</v>
      </c>
      <c r="E29" s="55"/>
      <c r="F29" s="56" t="str">
        <f>LOOKUP(4,A2:A13, B2:B13)</f>
        <v>Team 4</v>
      </c>
      <c r="G29" s="57" t="s">
        <v>9</v>
      </c>
      <c r="H29" s="56" t="str">
        <f>LOOKUP(7,A2:A13, B2:B13)</f>
        <v>Team 7</v>
      </c>
      <c r="I29" s="115"/>
      <c r="J29" s="119"/>
    </row>
    <row r="30" spans="4:10" x14ac:dyDescent="0.25">
      <c r="D30" s="15">
        <f t="shared" si="1"/>
        <v>43225</v>
      </c>
      <c r="E30" s="55"/>
      <c r="F30" s="56" t="str">
        <f>LOOKUP(5,A2:A13, B2:B13)</f>
        <v>Team 5</v>
      </c>
      <c r="G30" s="57" t="s">
        <v>9</v>
      </c>
      <c r="H30" s="56" t="str">
        <f>LOOKUP(6,A2:A13, B2:B13)</f>
        <v>Team 6</v>
      </c>
      <c r="I30" s="115"/>
      <c r="J30" s="119"/>
    </row>
    <row r="31" spans="4:10" x14ac:dyDescent="0.25">
      <c r="D31" s="15">
        <f t="shared" si="1"/>
        <v>43225</v>
      </c>
      <c r="E31" s="55"/>
      <c r="F31" s="56" t="str">
        <f>LOOKUP(11,A2:A13, B2:B13)</f>
        <v>Team 11</v>
      </c>
      <c r="G31" s="57" t="s">
        <v>9</v>
      </c>
      <c r="H31" s="56" t="str">
        <f>LOOKUP(12,A2:A13, B2:B13)</f>
        <v>Team 12</v>
      </c>
      <c r="I31" s="115"/>
      <c r="J31" s="119"/>
    </row>
    <row r="32" spans="4:10" x14ac:dyDescent="0.25">
      <c r="D32" s="106" t="s">
        <v>26</v>
      </c>
      <c r="E32" s="107"/>
      <c r="F32" s="108"/>
      <c r="G32" s="109"/>
      <c r="H32" s="108"/>
      <c r="I32" s="114"/>
      <c r="J32" s="120"/>
    </row>
    <row r="33" spans="4:10" x14ac:dyDescent="0.25">
      <c r="D33" s="15">
        <f>D26+7</f>
        <v>43232</v>
      </c>
      <c r="E33" s="55"/>
      <c r="F33" s="56" t="str">
        <f>LOOKUP(9,A2:A13, B2:B13)</f>
        <v>Team 9</v>
      </c>
      <c r="G33" s="57" t="s">
        <v>9</v>
      </c>
      <c r="H33" s="56" t="str">
        <f>LOOKUP(1,A2:A13, B2:B13)</f>
        <v>Team 1</v>
      </c>
      <c r="I33" s="115"/>
      <c r="J33" s="119"/>
    </row>
    <row r="34" spans="4:10" x14ac:dyDescent="0.25">
      <c r="D34" s="15">
        <f t="shared" ref="D34:D38" si="2">D27+7</f>
        <v>43232</v>
      </c>
      <c r="E34" s="55"/>
      <c r="F34" s="56" t="str">
        <f>LOOKUP(8,A2:A13, B2:B13)</f>
        <v>Team 8</v>
      </c>
      <c r="G34" s="57" t="s">
        <v>9</v>
      </c>
      <c r="H34" s="56" t="str">
        <f>LOOKUP(2,A2:A13, B2:B13)</f>
        <v>Team 2</v>
      </c>
      <c r="I34" s="115"/>
      <c r="J34" s="119"/>
    </row>
    <row r="35" spans="4:10" x14ac:dyDescent="0.25">
      <c r="D35" s="15">
        <f t="shared" si="2"/>
        <v>43232</v>
      </c>
      <c r="E35" s="55"/>
      <c r="F35" s="56" t="str">
        <f>LOOKUP(7,A2:A13, B2:B13)</f>
        <v>Team 7</v>
      </c>
      <c r="G35" s="57" t="s">
        <v>9</v>
      </c>
      <c r="H35" s="56" t="str">
        <f>LOOKUP(3,A2:A13, B2:B13)</f>
        <v>Team 3</v>
      </c>
      <c r="I35" s="115"/>
      <c r="J35" s="119"/>
    </row>
    <row r="36" spans="4:10" x14ac:dyDescent="0.25">
      <c r="D36" s="15">
        <f t="shared" si="2"/>
        <v>43232</v>
      </c>
      <c r="E36" s="55"/>
      <c r="F36" s="56" t="str">
        <f>LOOKUP(6,A2:A13, B2:B13)</f>
        <v>Team 6</v>
      </c>
      <c r="G36" s="57" t="s">
        <v>9</v>
      </c>
      <c r="H36" s="56" t="str">
        <f>LOOKUP(4,A2:A13, B2:B13)</f>
        <v>Team 4</v>
      </c>
      <c r="I36" s="115"/>
      <c r="J36" s="119"/>
    </row>
    <row r="37" spans="4:10" x14ac:dyDescent="0.25">
      <c r="D37" s="15">
        <f t="shared" si="2"/>
        <v>43232</v>
      </c>
      <c r="E37" s="55"/>
      <c r="F37" s="56" t="str">
        <f>LOOKUP(12,A2:A13, B2:B13)</f>
        <v>Team 12</v>
      </c>
      <c r="G37" s="57" t="s">
        <v>9</v>
      </c>
      <c r="H37" s="56" t="str">
        <f>LOOKUP(5,A2:A13, B2:B13)</f>
        <v>Team 5</v>
      </c>
      <c r="I37" s="115"/>
      <c r="J37" s="119"/>
    </row>
    <row r="38" spans="4:10" x14ac:dyDescent="0.25">
      <c r="D38" s="15">
        <f t="shared" si="2"/>
        <v>43232</v>
      </c>
      <c r="E38" s="55"/>
      <c r="F38" s="56" t="str">
        <f>LOOKUP(10,A2:A13, B2:B13)</f>
        <v>Team 10</v>
      </c>
      <c r="G38" s="57" t="s">
        <v>9</v>
      </c>
      <c r="H38" s="56" t="str">
        <f>LOOKUP(11,A2:A13, B2:B13)</f>
        <v>Team 11</v>
      </c>
      <c r="I38" s="115"/>
      <c r="J38" s="119"/>
    </row>
    <row r="39" spans="4:10" x14ac:dyDescent="0.25">
      <c r="D39" s="106" t="s">
        <v>27</v>
      </c>
      <c r="E39" s="107"/>
      <c r="F39" s="108"/>
      <c r="G39" s="109"/>
      <c r="H39" s="108"/>
      <c r="I39" s="114"/>
      <c r="J39" s="120"/>
    </row>
    <row r="40" spans="4:10" x14ac:dyDescent="0.25">
      <c r="D40" s="15">
        <f>D33+7</f>
        <v>43239</v>
      </c>
      <c r="E40" s="55"/>
      <c r="F40" s="56" t="str">
        <f>LOOKUP(1,A2:A13, B2:B13)</f>
        <v>Team 1</v>
      </c>
      <c r="G40" s="57" t="s">
        <v>9</v>
      </c>
      <c r="H40" s="56" t="str">
        <f>LOOKUP(8,A2:A13, B2:B13)</f>
        <v>Team 8</v>
      </c>
      <c r="I40" s="115"/>
      <c r="J40" s="119"/>
    </row>
    <row r="41" spans="4:10" x14ac:dyDescent="0.25">
      <c r="D41" s="15">
        <f t="shared" ref="D41:D45" si="3">D34+7</f>
        <v>43239</v>
      </c>
      <c r="E41" s="55"/>
      <c r="F41" s="56" t="str">
        <f>LOOKUP(2,A2:A13, B2:B13)</f>
        <v>Team 2</v>
      </c>
      <c r="G41" s="57" t="s">
        <v>9</v>
      </c>
      <c r="H41" s="56" t="str">
        <f>LOOKUP(7,A2:A13, B2:B13)</f>
        <v>Team 7</v>
      </c>
      <c r="I41" s="115"/>
      <c r="J41" s="119"/>
    </row>
    <row r="42" spans="4:10" x14ac:dyDescent="0.25">
      <c r="D42" s="15">
        <f t="shared" si="3"/>
        <v>43239</v>
      </c>
      <c r="E42" s="55"/>
      <c r="F42" s="56" t="str">
        <f>LOOKUP(3,A2:A13, B2:B13)</f>
        <v>Team 3</v>
      </c>
      <c r="G42" s="57" t="s">
        <v>9</v>
      </c>
      <c r="H42" s="56" t="str">
        <f>LOOKUP(6,A2:A13, B2:B13)</f>
        <v>Team 6</v>
      </c>
      <c r="I42" s="115"/>
      <c r="J42" s="119"/>
    </row>
    <row r="43" spans="4:10" x14ac:dyDescent="0.25">
      <c r="D43" s="15">
        <f t="shared" si="3"/>
        <v>43239</v>
      </c>
      <c r="E43" s="55"/>
      <c r="F43" s="56" t="str">
        <f>LOOKUP(4,A2:A13, B2:B13)</f>
        <v>Team 4</v>
      </c>
      <c r="G43" s="57" t="s">
        <v>9</v>
      </c>
      <c r="H43" s="56" t="str">
        <f>LOOKUP(5,A2:A13, B2:B13)</f>
        <v>Team 5</v>
      </c>
      <c r="I43" s="115"/>
      <c r="J43" s="119"/>
    </row>
    <row r="44" spans="4:10" x14ac:dyDescent="0.25">
      <c r="D44" s="15">
        <f t="shared" si="3"/>
        <v>43239</v>
      </c>
      <c r="E44" s="55"/>
      <c r="F44" s="56" t="str">
        <f>LOOKUP(11,A2:A13, B2:B13)</f>
        <v>Team 11</v>
      </c>
      <c r="G44" s="57" t="s">
        <v>9</v>
      </c>
      <c r="H44" s="56" t="str">
        <f>LOOKUP(9,A2:A13, B2:B13)</f>
        <v>Team 9</v>
      </c>
      <c r="I44" s="115"/>
      <c r="J44" s="119"/>
    </row>
    <row r="45" spans="4:10" x14ac:dyDescent="0.25">
      <c r="D45" s="15">
        <f t="shared" si="3"/>
        <v>43239</v>
      </c>
      <c r="E45" s="55"/>
      <c r="F45" s="56" t="str">
        <f>LOOKUP(10,A2:A13, B2:B13)</f>
        <v>Team 10</v>
      </c>
      <c r="G45" s="57" t="s">
        <v>9</v>
      </c>
      <c r="H45" s="56" t="str">
        <f>LOOKUP(12,A2:A13, B2:B13)</f>
        <v>Team 12</v>
      </c>
      <c r="I45" s="115"/>
      <c r="J45" s="119"/>
    </row>
    <row r="46" spans="4:10" x14ac:dyDescent="0.25">
      <c r="D46" s="106" t="s">
        <v>28</v>
      </c>
      <c r="E46" s="107"/>
      <c r="F46" s="108"/>
      <c r="G46" s="109"/>
      <c r="H46" s="108"/>
      <c r="I46" s="114"/>
      <c r="J46" s="120"/>
    </row>
    <row r="47" spans="4:10" x14ac:dyDescent="0.25">
      <c r="D47" s="15">
        <f>D40+7</f>
        <v>43246</v>
      </c>
      <c r="E47" s="55"/>
      <c r="F47" s="56" t="str">
        <f>LOOKUP(7,A2:A13, B2:B13)</f>
        <v>Team 7</v>
      </c>
      <c r="G47" s="57" t="s">
        <v>9</v>
      </c>
      <c r="H47" s="56" t="str">
        <f>LOOKUP(1,A2:A13, B2:B13)</f>
        <v>Team 1</v>
      </c>
      <c r="I47" s="115"/>
      <c r="J47" s="119"/>
    </row>
    <row r="48" spans="4:10" x14ac:dyDescent="0.25">
      <c r="D48" s="15">
        <f t="shared" ref="D48:D52" si="4">D41+7</f>
        <v>43246</v>
      </c>
      <c r="E48" s="55"/>
      <c r="F48" s="56" t="str">
        <f>LOOKUP(6,A2:A13, B2:B13)</f>
        <v>Team 6</v>
      </c>
      <c r="G48" s="57" t="s">
        <v>9</v>
      </c>
      <c r="H48" s="56" t="str">
        <f>LOOKUP(2,A2:A13, B2:B13)</f>
        <v>Team 2</v>
      </c>
      <c r="I48" s="115"/>
      <c r="J48" s="119"/>
    </row>
    <row r="49" spans="4:10" x14ac:dyDescent="0.25">
      <c r="D49" s="15">
        <f t="shared" si="4"/>
        <v>43246</v>
      </c>
      <c r="E49" s="55"/>
      <c r="F49" s="56" t="str">
        <f>LOOKUP(5,A2:A13, B2:B13)</f>
        <v>Team 5</v>
      </c>
      <c r="G49" s="57" t="s">
        <v>9</v>
      </c>
      <c r="H49" s="56" t="str">
        <f>LOOKUP(3,A2:A13, B2:B13)</f>
        <v>Team 3</v>
      </c>
      <c r="I49" s="115"/>
      <c r="J49" s="119"/>
    </row>
    <row r="50" spans="4:10" x14ac:dyDescent="0.25">
      <c r="D50" s="15">
        <f t="shared" si="4"/>
        <v>43246</v>
      </c>
      <c r="E50" s="55"/>
      <c r="F50" s="56" t="str">
        <f>LOOKUP(12,A2:A13, B2:B13)</f>
        <v>Team 12</v>
      </c>
      <c r="G50" s="57" t="s">
        <v>9</v>
      </c>
      <c r="H50" s="56" t="str">
        <f>LOOKUP(4,A2:A13, B2:B13)</f>
        <v>Team 4</v>
      </c>
      <c r="I50" s="115"/>
      <c r="J50" s="119"/>
    </row>
    <row r="51" spans="4:10" x14ac:dyDescent="0.25">
      <c r="D51" s="15">
        <f t="shared" si="4"/>
        <v>43246</v>
      </c>
      <c r="E51" s="55"/>
      <c r="F51" s="56" t="str">
        <f>LOOKUP(8,A2:A13, B2:B13)</f>
        <v>Team 8</v>
      </c>
      <c r="G51" s="57" t="s">
        <v>9</v>
      </c>
      <c r="H51" s="56" t="str">
        <f>LOOKUP(11,A2:A13, B2:B13)</f>
        <v>Team 11</v>
      </c>
      <c r="I51" s="115"/>
      <c r="J51" s="119"/>
    </row>
    <row r="52" spans="4:10" x14ac:dyDescent="0.25">
      <c r="D52" s="15">
        <f t="shared" si="4"/>
        <v>43246</v>
      </c>
      <c r="E52" s="55"/>
      <c r="F52" s="56" t="str">
        <f>LOOKUP(9,A2:A13, B2:B13)</f>
        <v>Team 9</v>
      </c>
      <c r="G52" s="57" t="s">
        <v>9</v>
      </c>
      <c r="H52" s="56" t="str">
        <f>LOOKUP(10,A2:A13, B2:B13)</f>
        <v>Team 10</v>
      </c>
      <c r="I52" s="115"/>
      <c r="J52" s="119"/>
    </row>
    <row r="53" spans="4:10" x14ac:dyDescent="0.25">
      <c r="D53" s="106" t="s">
        <v>30</v>
      </c>
      <c r="E53" s="107"/>
      <c r="F53" s="108"/>
      <c r="G53" s="109"/>
      <c r="H53" s="108"/>
      <c r="I53" s="114"/>
      <c r="J53" s="120"/>
    </row>
    <row r="54" spans="4:10" x14ac:dyDescent="0.25">
      <c r="D54" s="15">
        <f>D47+7</f>
        <v>43253</v>
      </c>
      <c r="E54" s="55"/>
      <c r="F54" s="56" t="str">
        <f>LOOKUP(1,A2:A13, B2:B13)</f>
        <v>Team 1</v>
      </c>
      <c r="G54" s="57" t="s">
        <v>9</v>
      </c>
      <c r="H54" s="56" t="str">
        <f>LOOKUP(6,A2:A13, B2:B13)</f>
        <v>Team 6</v>
      </c>
      <c r="I54" s="115"/>
      <c r="J54" s="119"/>
    </row>
    <row r="55" spans="4:10" x14ac:dyDescent="0.25">
      <c r="D55" s="15">
        <f t="shared" ref="D55:D59" si="5">D48+7</f>
        <v>43253</v>
      </c>
      <c r="E55" s="55"/>
      <c r="F55" s="56" t="str">
        <f>LOOKUP(2,A2:A13, B2:B13)</f>
        <v>Team 2</v>
      </c>
      <c r="G55" s="57" t="s">
        <v>9</v>
      </c>
      <c r="H55" s="56" t="str">
        <f>LOOKUP(5,A2:A13, B2:B13)</f>
        <v>Team 5</v>
      </c>
      <c r="I55" s="115"/>
      <c r="J55" s="119"/>
    </row>
    <row r="56" spans="4:10" x14ac:dyDescent="0.25">
      <c r="D56" s="15">
        <f t="shared" si="5"/>
        <v>43253</v>
      </c>
      <c r="E56" s="55"/>
      <c r="F56" s="56" t="str">
        <f>LOOKUP(3,A2:A13, B2:B13)</f>
        <v>Team 3</v>
      </c>
      <c r="G56" s="57" t="s">
        <v>9</v>
      </c>
      <c r="H56" s="56" t="str">
        <f>LOOKUP(4,A2:A13, B2:B13)</f>
        <v>Team 4</v>
      </c>
      <c r="I56" s="115"/>
      <c r="J56" s="119"/>
    </row>
    <row r="57" spans="4:10" x14ac:dyDescent="0.25">
      <c r="D57" s="15">
        <f t="shared" si="5"/>
        <v>43253</v>
      </c>
      <c r="E57" s="55"/>
      <c r="F57" s="56" t="str">
        <f>LOOKUP(11,A2:A13, B2:B13)</f>
        <v>Team 11</v>
      </c>
      <c r="G57" s="57" t="s">
        <v>9</v>
      </c>
      <c r="H57" s="56" t="str">
        <f>LOOKUP(7,A2:A13, B2:B13)</f>
        <v>Team 7</v>
      </c>
      <c r="I57" s="115"/>
      <c r="J57" s="119"/>
    </row>
    <row r="58" spans="4:10" x14ac:dyDescent="0.25">
      <c r="D58" s="15">
        <f t="shared" si="5"/>
        <v>43253</v>
      </c>
      <c r="E58" s="55"/>
      <c r="F58" s="56" t="str">
        <f>LOOKUP(10,A2:A13, B2:B13)</f>
        <v>Team 10</v>
      </c>
      <c r="G58" s="57" t="s">
        <v>9</v>
      </c>
      <c r="H58" s="56" t="str">
        <f>LOOKUP(8,A2:A13, B2:B13)</f>
        <v>Team 8</v>
      </c>
      <c r="I58" s="115"/>
      <c r="J58" s="119"/>
    </row>
    <row r="59" spans="4:10" x14ac:dyDescent="0.25">
      <c r="D59" s="15">
        <f t="shared" si="5"/>
        <v>43253</v>
      </c>
      <c r="E59" s="55"/>
      <c r="F59" s="56" t="str">
        <f>LOOKUP(9,A2:A13, B2:B13)</f>
        <v>Team 9</v>
      </c>
      <c r="G59" s="57" t="s">
        <v>9</v>
      </c>
      <c r="H59" s="56" t="str">
        <f>LOOKUP(12,A2:A13, B2:B13)</f>
        <v>Team 12</v>
      </c>
      <c r="I59" s="115"/>
      <c r="J59" s="119"/>
    </row>
    <row r="60" spans="4:10" x14ac:dyDescent="0.25">
      <c r="D60" s="106" t="s">
        <v>29</v>
      </c>
      <c r="E60" s="107"/>
      <c r="F60" s="108"/>
      <c r="G60" s="109"/>
      <c r="H60" s="108"/>
      <c r="I60" s="114"/>
      <c r="J60" s="120"/>
    </row>
    <row r="61" spans="4:10" x14ac:dyDescent="0.25">
      <c r="D61" s="15">
        <f>D54+7</f>
        <v>43260</v>
      </c>
      <c r="E61" s="55"/>
      <c r="F61" s="56" t="str">
        <f>LOOKUP(5,A2:A13, B2:B13)</f>
        <v>Team 5</v>
      </c>
      <c r="G61" s="57" t="s">
        <v>9</v>
      </c>
      <c r="H61" s="56" t="str">
        <f>LOOKUP(1,A2:A13, B2:B13)</f>
        <v>Team 1</v>
      </c>
      <c r="I61" s="115"/>
      <c r="J61" s="119"/>
    </row>
    <row r="62" spans="4:10" x14ac:dyDescent="0.25">
      <c r="D62" s="15">
        <f t="shared" ref="D62:D66" si="6">D55+7</f>
        <v>43260</v>
      </c>
      <c r="E62" s="55"/>
      <c r="F62" s="56" t="str">
        <f>LOOKUP(4,A2:A13, B2:B13)</f>
        <v>Team 4</v>
      </c>
      <c r="G62" s="57" t="s">
        <v>9</v>
      </c>
      <c r="H62" s="56" t="str">
        <f>LOOKUP(2,A2:A13, B2:B13)</f>
        <v>Team 2</v>
      </c>
      <c r="I62" s="115"/>
      <c r="J62" s="119"/>
    </row>
    <row r="63" spans="4:10" x14ac:dyDescent="0.25">
      <c r="D63" s="15">
        <f t="shared" si="6"/>
        <v>43260</v>
      </c>
      <c r="E63" s="55"/>
      <c r="F63" s="56" t="str">
        <f>LOOKUP(12,A2:A13, B2:B13)</f>
        <v>Team 12</v>
      </c>
      <c r="G63" s="57" t="s">
        <v>9</v>
      </c>
      <c r="H63" s="56" t="str">
        <f>LOOKUP(3,A2:A13, B2:B13)</f>
        <v>Team 3</v>
      </c>
      <c r="I63" s="115"/>
      <c r="J63" s="119"/>
    </row>
    <row r="64" spans="4:10" x14ac:dyDescent="0.25">
      <c r="D64" s="15">
        <f t="shared" si="6"/>
        <v>43260</v>
      </c>
      <c r="E64" s="55"/>
      <c r="F64" s="56" t="str">
        <f>LOOKUP(6,A2:A13, B2:B13)</f>
        <v>Team 6</v>
      </c>
      <c r="G64" s="57" t="s">
        <v>9</v>
      </c>
      <c r="H64" s="56" t="str">
        <f>LOOKUP(11,A2:A13, B2:B13)</f>
        <v>Team 11</v>
      </c>
      <c r="I64" s="115"/>
      <c r="J64" s="119"/>
    </row>
    <row r="65" spans="4:10" x14ac:dyDescent="0.25">
      <c r="D65" s="15">
        <f t="shared" si="6"/>
        <v>43260</v>
      </c>
      <c r="E65" s="55"/>
      <c r="F65" s="56" t="str">
        <f>LOOKUP(7,A2:A13, B2:B13)</f>
        <v>Team 7</v>
      </c>
      <c r="G65" s="57" t="s">
        <v>9</v>
      </c>
      <c r="H65" s="56" t="str">
        <f>LOOKUP(10,A2:A13, B2:B13)</f>
        <v>Team 10</v>
      </c>
      <c r="I65" s="115"/>
      <c r="J65" s="119"/>
    </row>
    <row r="66" spans="4:10" x14ac:dyDescent="0.25">
      <c r="D66" s="15">
        <f t="shared" si="6"/>
        <v>43260</v>
      </c>
      <c r="E66" s="55"/>
      <c r="F66" s="56" t="str">
        <f>LOOKUP(8,A2:A13, B2:B13)</f>
        <v>Team 8</v>
      </c>
      <c r="G66" s="57" t="s">
        <v>9</v>
      </c>
      <c r="H66" s="56" t="str">
        <f>LOOKUP(9,A2:A13, B2:B13)</f>
        <v>Team 9</v>
      </c>
      <c r="I66" s="115"/>
      <c r="J66" s="119"/>
    </row>
    <row r="67" spans="4:10" x14ac:dyDescent="0.25">
      <c r="D67" s="106" t="s">
        <v>31</v>
      </c>
      <c r="E67" s="107"/>
      <c r="F67" s="108"/>
      <c r="G67" s="109"/>
      <c r="H67" s="108"/>
      <c r="I67" s="114"/>
      <c r="J67" s="120"/>
    </row>
    <row r="68" spans="4:10" x14ac:dyDescent="0.25">
      <c r="D68" s="15">
        <f t="shared" ref="D68:D73" si="7">D61+7</f>
        <v>43267</v>
      </c>
      <c r="E68" s="55"/>
      <c r="F68" s="56" t="str">
        <f>LOOKUP(1,A2:A13, B2:B13)</f>
        <v>Team 1</v>
      </c>
      <c r="G68" s="57" t="s">
        <v>9</v>
      </c>
      <c r="H68" s="56" t="str">
        <f>LOOKUP(4,A2:A13, B2:B13)</f>
        <v>Team 4</v>
      </c>
      <c r="I68" s="115"/>
      <c r="J68" s="119"/>
    </row>
    <row r="69" spans="4:10" x14ac:dyDescent="0.25">
      <c r="D69" s="15">
        <f t="shared" si="7"/>
        <v>43267</v>
      </c>
      <c r="E69" s="55"/>
      <c r="F69" s="56" t="str">
        <f>LOOKUP(2,A2:A13, B2:B13)</f>
        <v>Team 2</v>
      </c>
      <c r="G69" s="57" t="s">
        <v>9</v>
      </c>
      <c r="H69" s="56" t="str">
        <f>LOOKUP(3,A2:A13, B2:B13)</f>
        <v>Team 3</v>
      </c>
      <c r="I69" s="115"/>
      <c r="J69" s="119"/>
    </row>
    <row r="70" spans="4:10" x14ac:dyDescent="0.25">
      <c r="D70" s="15">
        <f t="shared" si="7"/>
        <v>43267</v>
      </c>
      <c r="E70" s="55"/>
      <c r="F70" s="56" t="str">
        <f>LOOKUP(11,A2:A13, B2:B13)</f>
        <v>Team 11</v>
      </c>
      <c r="G70" s="57" t="s">
        <v>9</v>
      </c>
      <c r="H70" s="56" t="str">
        <f>LOOKUP(5,A2:A13, B2:B13)</f>
        <v>Team 5</v>
      </c>
      <c r="I70" s="115"/>
      <c r="J70" s="119"/>
    </row>
    <row r="71" spans="4:10" x14ac:dyDescent="0.25">
      <c r="D71" s="15">
        <f t="shared" si="7"/>
        <v>43267</v>
      </c>
      <c r="E71" s="55"/>
      <c r="F71" s="56" t="str">
        <f>LOOKUP(10,A2:A13, B2:B13)</f>
        <v>Team 10</v>
      </c>
      <c r="G71" s="57" t="s">
        <v>9</v>
      </c>
      <c r="H71" s="56" t="str">
        <f>LOOKUP(6,A2:A13, B2:B13)</f>
        <v>Team 6</v>
      </c>
      <c r="I71" s="115"/>
      <c r="J71" s="119"/>
    </row>
    <row r="72" spans="4:10" x14ac:dyDescent="0.25">
      <c r="D72" s="15">
        <f t="shared" si="7"/>
        <v>43267</v>
      </c>
      <c r="E72" s="55"/>
      <c r="F72" s="56" t="str">
        <f>LOOKUP(9,A2:A13, B2:B13)</f>
        <v>Team 9</v>
      </c>
      <c r="G72" s="57" t="s">
        <v>9</v>
      </c>
      <c r="H72" s="56" t="str">
        <f>LOOKUP(7,A2:A13, B2:B13)</f>
        <v>Team 7</v>
      </c>
      <c r="I72" s="115"/>
      <c r="J72" s="119"/>
    </row>
    <row r="73" spans="4:10" ht="15.75" thickBot="1" x14ac:dyDescent="0.3">
      <c r="D73" s="15">
        <f t="shared" si="7"/>
        <v>43267</v>
      </c>
      <c r="E73" s="55"/>
      <c r="F73" s="56" t="str">
        <f>LOOKUP(8,A2:A13, B2:B13)</f>
        <v>Team 8</v>
      </c>
      <c r="G73" s="57" t="s">
        <v>9</v>
      </c>
      <c r="H73" s="56" t="str">
        <f>LOOKUP(12,A2:A13, B2:B13)</f>
        <v>Team 12</v>
      </c>
      <c r="I73" s="115"/>
      <c r="J73" s="119"/>
    </row>
    <row r="74" spans="4:10" s="58" customFormat="1" ht="19.5" thickBot="1" x14ac:dyDescent="0.35">
      <c r="D74" s="173" t="s">
        <v>39</v>
      </c>
      <c r="E74" s="174"/>
      <c r="F74" s="174"/>
      <c r="G74" s="174"/>
      <c r="H74" s="174"/>
      <c r="I74" s="174"/>
      <c r="J74" s="175"/>
    </row>
    <row r="75" spans="4:10" x14ac:dyDescent="0.25">
      <c r="D75" s="106" t="s">
        <v>32</v>
      </c>
      <c r="E75" s="107"/>
      <c r="F75" s="108"/>
      <c r="G75" s="109"/>
      <c r="H75" s="108"/>
      <c r="I75" s="114"/>
      <c r="J75" s="120"/>
    </row>
    <row r="76" spans="4:10" x14ac:dyDescent="0.25">
      <c r="D76" s="15">
        <v>43295</v>
      </c>
      <c r="E76" s="55"/>
      <c r="F76" s="56" t="str">
        <f>LOOKUP(3,A2:A13, B2:B13)</f>
        <v>Team 3</v>
      </c>
      <c r="G76" s="57" t="s">
        <v>9</v>
      </c>
      <c r="H76" s="56" t="str">
        <f>LOOKUP(1,A2:A13, B2:B13)</f>
        <v>Team 1</v>
      </c>
      <c r="I76" s="115"/>
      <c r="J76" s="119" t="s">
        <v>71</v>
      </c>
    </row>
    <row r="77" spans="4:10" x14ac:dyDescent="0.25">
      <c r="D77" s="15">
        <v>43295</v>
      </c>
      <c r="E77" s="55"/>
      <c r="F77" s="56" t="str">
        <f>LOOKUP(2,A2:A13, B2:B13)</f>
        <v>Team 2</v>
      </c>
      <c r="G77" s="57" t="s">
        <v>9</v>
      </c>
      <c r="H77" s="56" t="str">
        <f>LOOKUP(12,A2:A13, B2:B13)</f>
        <v>Team 12</v>
      </c>
      <c r="I77" s="115"/>
      <c r="J77" s="119" t="s">
        <v>71</v>
      </c>
    </row>
    <row r="78" spans="4:10" x14ac:dyDescent="0.25">
      <c r="D78" s="15">
        <v>43295</v>
      </c>
      <c r="E78" s="55"/>
      <c r="F78" s="56" t="str">
        <f>LOOKUP(4,A2:A13, B2:B13)</f>
        <v>Team 4</v>
      </c>
      <c r="G78" s="57" t="s">
        <v>9</v>
      </c>
      <c r="H78" s="56" t="str">
        <f>LOOKUP(11,A2:A13, B2:B13)</f>
        <v>Team 11</v>
      </c>
      <c r="I78" s="115"/>
      <c r="J78" s="119" t="s">
        <v>71</v>
      </c>
    </row>
    <row r="79" spans="4:10" x14ac:dyDescent="0.25">
      <c r="D79" s="15">
        <v>43295</v>
      </c>
      <c r="E79" s="55"/>
      <c r="F79" s="56" t="str">
        <f>LOOKUP(5,A2:A13, B2:B13)</f>
        <v>Team 5</v>
      </c>
      <c r="G79" s="57" t="s">
        <v>9</v>
      </c>
      <c r="H79" s="56" t="str">
        <f>LOOKUP(10,A2:A13, B2:B13)</f>
        <v>Team 10</v>
      </c>
      <c r="I79" s="115"/>
      <c r="J79" s="119" t="s">
        <v>71</v>
      </c>
    </row>
    <row r="80" spans="4:10" x14ac:dyDescent="0.25">
      <c r="D80" s="15">
        <v>43295</v>
      </c>
      <c r="E80" s="55"/>
      <c r="F80" s="56" t="str">
        <f>LOOKUP(6,A2:A13, B2:B13)</f>
        <v>Team 6</v>
      </c>
      <c r="G80" s="57" t="s">
        <v>9</v>
      </c>
      <c r="H80" s="56" t="str">
        <f>LOOKUP(9,A2:A13, B2:B13)</f>
        <v>Team 9</v>
      </c>
      <c r="I80" s="115"/>
      <c r="J80" s="119" t="s">
        <v>71</v>
      </c>
    </row>
    <row r="81" spans="4:10" x14ac:dyDescent="0.25">
      <c r="D81" s="15">
        <v>43295</v>
      </c>
      <c r="E81" s="55"/>
      <c r="F81" s="56" t="str">
        <f>LOOKUP(7,A2:A13, B2:B13)</f>
        <v>Team 7</v>
      </c>
      <c r="G81" s="57" t="s">
        <v>9</v>
      </c>
      <c r="H81" s="56" t="str">
        <f>LOOKUP(8,A2:A13, B2:B13)</f>
        <v>Team 8</v>
      </c>
      <c r="I81" s="115"/>
      <c r="J81" s="119" t="s">
        <v>71</v>
      </c>
    </row>
    <row r="82" spans="4:10" x14ac:dyDescent="0.25">
      <c r="D82" s="106" t="s">
        <v>33</v>
      </c>
      <c r="E82" s="107"/>
      <c r="F82" s="108"/>
      <c r="G82" s="109"/>
      <c r="H82" s="108"/>
      <c r="I82" s="114"/>
      <c r="J82" s="120"/>
    </row>
    <row r="83" spans="4:10" x14ac:dyDescent="0.25">
      <c r="D83" s="15">
        <f>D76+7</f>
        <v>43302</v>
      </c>
      <c r="E83" s="55"/>
      <c r="F83" s="56" t="str">
        <f>LOOKUP(1,A2:A13, B2:B13)</f>
        <v>Team 1</v>
      </c>
      <c r="G83" s="57" t="s">
        <v>9</v>
      </c>
      <c r="H83" s="56" t="str">
        <f>LOOKUP(2,A2:A13, B2:B13)</f>
        <v>Team 2</v>
      </c>
      <c r="I83" s="115"/>
      <c r="J83" s="119"/>
    </row>
    <row r="84" spans="4:10" x14ac:dyDescent="0.25">
      <c r="D84" s="15">
        <f t="shared" ref="D84:D88" si="8">D77+7</f>
        <v>43302</v>
      </c>
      <c r="E84" s="55"/>
      <c r="F84" s="56" t="str">
        <f>LOOKUP(11,A2:A13, B2:B13)</f>
        <v>Team 11</v>
      </c>
      <c r="G84" s="57" t="s">
        <v>9</v>
      </c>
      <c r="H84" s="56" t="str">
        <f>LOOKUP(3,A2:A13, B2:B13)</f>
        <v>Team 3</v>
      </c>
      <c r="I84" s="115"/>
      <c r="J84" s="119"/>
    </row>
    <row r="85" spans="4:10" x14ac:dyDescent="0.25">
      <c r="D85" s="15">
        <f t="shared" si="8"/>
        <v>43302</v>
      </c>
      <c r="E85" s="55"/>
      <c r="F85" s="56" t="str">
        <f>LOOKUP(10,A2:A13, B2:B13)</f>
        <v>Team 10</v>
      </c>
      <c r="G85" s="57" t="s">
        <v>9</v>
      </c>
      <c r="H85" s="56" t="str">
        <f>LOOKUP(4,A2:A13, B2:B13)</f>
        <v>Team 4</v>
      </c>
      <c r="I85" s="115"/>
      <c r="J85" s="119"/>
    </row>
    <row r="86" spans="4:10" x14ac:dyDescent="0.25">
      <c r="D86" s="15">
        <f t="shared" si="8"/>
        <v>43302</v>
      </c>
      <c r="E86" s="55"/>
      <c r="F86" s="56" t="str">
        <f>LOOKUP(9,A2:A13, B2:B13)</f>
        <v>Team 9</v>
      </c>
      <c r="G86" s="57" t="s">
        <v>9</v>
      </c>
      <c r="H86" s="56" t="str">
        <f>LOOKUP(5,A2:A13, B2:B13)</f>
        <v>Team 5</v>
      </c>
      <c r="I86" s="115"/>
      <c r="J86" s="119"/>
    </row>
    <row r="87" spans="4:10" x14ac:dyDescent="0.25">
      <c r="D87" s="15">
        <f t="shared" si="8"/>
        <v>43302</v>
      </c>
      <c r="E87" s="55"/>
      <c r="F87" s="56" t="str">
        <f>LOOKUP(8,A2:A13, B2:B13)</f>
        <v>Team 8</v>
      </c>
      <c r="G87" s="57" t="s">
        <v>9</v>
      </c>
      <c r="H87" s="56" t="str">
        <f>LOOKUP(6,A2:A13, B2:B13)</f>
        <v>Team 6</v>
      </c>
      <c r="I87" s="115"/>
      <c r="J87" s="119"/>
    </row>
    <row r="88" spans="4:10" x14ac:dyDescent="0.25">
      <c r="D88" s="15">
        <f t="shared" si="8"/>
        <v>43302</v>
      </c>
      <c r="E88" s="55"/>
      <c r="F88" s="56" t="str">
        <f>LOOKUP(12,A2:A13, B2:B13)</f>
        <v>Team 12</v>
      </c>
      <c r="G88" s="57" t="s">
        <v>9</v>
      </c>
      <c r="H88" s="56" t="str">
        <f>LOOKUP(7,A2:A13, B2:B13)</f>
        <v>Team 7</v>
      </c>
      <c r="I88" s="115"/>
      <c r="J88" s="119"/>
    </row>
    <row r="89" spans="4:10" x14ac:dyDescent="0.25">
      <c r="D89" s="106" t="s">
        <v>34</v>
      </c>
      <c r="E89" s="107"/>
      <c r="F89" s="108"/>
      <c r="G89" s="109"/>
      <c r="H89" s="108"/>
      <c r="I89" s="114"/>
      <c r="J89" s="120"/>
    </row>
    <row r="90" spans="4:10" x14ac:dyDescent="0.25">
      <c r="D90" s="15">
        <f>D83+7</f>
        <v>43309</v>
      </c>
      <c r="E90" s="55"/>
      <c r="F90" s="56" t="str">
        <f>LOOKUP(12,A2:A13, B2:B13)</f>
        <v>Team 12</v>
      </c>
      <c r="G90" s="57" t="s">
        <v>9</v>
      </c>
      <c r="H90" s="56" t="str">
        <f>LOOKUP(1,A2:A13, B2:B13)</f>
        <v>Team 1</v>
      </c>
      <c r="I90" s="115"/>
      <c r="J90" s="119"/>
    </row>
    <row r="91" spans="4:10" x14ac:dyDescent="0.25">
      <c r="D91" s="15">
        <f t="shared" ref="D91:D95" si="9">D84+7</f>
        <v>43309</v>
      </c>
      <c r="E91" s="55"/>
      <c r="F91" s="56" t="str">
        <f>LOOKUP(11,A2:A13, B2:B13)</f>
        <v>Team 11</v>
      </c>
      <c r="G91" s="57" t="s">
        <v>9</v>
      </c>
      <c r="H91" s="56" t="str">
        <f>LOOKUP(2,A2:A13, B2:B13)</f>
        <v>Team 2</v>
      </c>
      <c r="I91" s="115"/>
      <c r="J91" s="119"/>
    </row>
    <row r="92" spans="4:10" x14ac:dyDescent="0.25">
      <c r="D92" s="15">
        <f t="shared" si="9"/>
        <v>43309</v>
      </c>
      <c r="E92" s="55"/>
      <c r="F92" s="56" t="str">
        <f>LOOKUP(10,A2:A13, B2:B13)</f>
        <v>Team 10</v>
      </c>
      <c r="G92" s="57" t="s">
        <v>9</v>
      </c>
      <c r="H92" s="56" t="str">
        <f>LOOKUP(3,A2:A13, B2:B13)</f>
        <v>Team 3</v>
      </c>
      <c r="I92" s="115"/>
      <c r="J92" s="119"/>
    </row>
    <row r="93" spans="4:10" x14ac:dyDescent="0.25">
      <c r="D93" s="15">
        <f t="shared" si="9"/>
        <v>43309</v>
      </c>
      <c r="E93" s="55"/>
      <c r="F93" s="56" t="str">
        <f>LOOKUP(9,A2:A13, B2:B13)</f>
        <v>Team 9</v>
      </c>
      <c r="G93" s="57" t="s">
        <v>9</v>
      </c>
      <c r="H93" s="56" t="str">
        <f>LOOKUP(4,A2:A13, B2:B13)</f>
        <v>Team 4</v>
      </c>
      <c r="I93" s="115"/>
      <c r="J93" s="119"/>
    </row>
    <row r="94" spans="4:10" x14ac:dyDescent="0.25">
      <c r="D94" s="15">
        <f t="shared" si="9"/>
        <v>43309</v>
      </c>
      <c r="E94" s="55"/>
      <c r="F94" s="56" t="str">
        <f>LOOKUP(8,A2:A13, B2:B13)</f>
        <v>Team 8</v>
      </c>
      <c r="G94" s="57" t="s">
        <v>9</v>
      </c>
      <c r="H94" s="56" t="str">
        <f>LOOKUP(5,A2:A13, B2:B13)</f>
        <v>Team 5</v>
      </c>
      <c r="I94" s="115"/>
      <c r="J94" s="119"/>
    </row>
    <row r="95" spans="4:10" x14ac:dyDescent="0.25">
      <c r="D95" s="15">
        <f t="shared" si="9"/>
        <v>43309</v>
      </c>
      <c r="E95" s="55"/>
      <c r="F95" s="56" t="str">
        <f>LOOKUP(7,A2:A13, B2:B13)</f>
        <v>Team 7</v>
      </c>
      <c r="G95" s="57" t="s">
        <v>9</v>
      </c>
      <c r="H95" s="56" t="str">
        <f>LOOKUP(6,A2:A13, B2:B13)</f>
        <v>Team 6</v>
      </c>
      <c r="I95" s="115"/>
      <c r="J95" s="119"/>
    </row>
    <row r="96" spans="4:10" x14ac:dyDescent="0.25">
      <c r="D96" s="106" t="s">
        <v>35</v>
      </c>
      <c r="E96" s="107"/>
      <c r="F96" s="108"/>
      <c r="G96" s="109"/>
      <c r="H96" s="108"/>
      <c r="I96" s="114"/>
      <c r="J96" s="120"/>
    </row>
    <row r="97" spans="4:10" x14ac:dyDescent="0.25">
      <c r="D97" s="15">
        <f>D90+7</f>
        <v>43316</v>
      </c>
      <c r="E97" s="55"/>
      <c r="F97" s="56" t="str">
        <f>LOOKUP(1,A2:A13, B2:B13)</f>
        <v>Team 1</v>
      </c>
      <c r="G97" s="57" t="s">
        <v>9</v>
      </c>
      <c r="H97" s="56" t="str">
        <f>LOOKUP(11,A2:A13, B2:B13)</f>
        <v>Team 11</v>
      </c>
      <c r="I97" s="115"/>
      <c r="J97" s="119"/>
    </row>
    <row r="98" spans="4:10" x14ac:dyDescent="0.25">
      <c r="D98" s="15">
        <f t="shared" ref="D98:D102" si="10">D91+7</f>
        <v>43316</v>
      </c>
      <c r="E98" s="55"/>
      <c r="F98" s="56" t="str">
        <f>LOOKUP(2,A2:A13, B2:B13)</f>
        <v>Team 2</v>
      </c>
      <c r="G98" s="57" t="s">
        <v>9</v>
      </c>
      <c r="H98" s="56" t="str">
        <f>LOOKUP(10,A2:A13, B2:B13)</f>
        <v>Team 10</v>
      </c>
      <c r="I98" s="115"/>
      <c r="J98" s="119"/>
    </row>
    <row r="99" spans="4:10" x14ac:dyDescent="0.25">
      <c r="D99" s="15">
        <f t="shared" si="10"/>
        <v>43316</v>
      </c>
      <c r="E99" s="55"/>
      <c r="F99" s="56" t="str">
        <f>LOOKUP(3,A2:A13, B2:B13)</f>
        <v>Team 3</v>
      </c>
      <c r="G99" s="57" t="s">
        <v>9</v>
      </c>
      <c r="H99" s="56" t="str">
        <f>LOOKUP(9,A2:A13, B2:B13)</f>
        <v>Team 9</v>
      </c>
      <c r="I99" s="115"/>
      <c r="J99" s="119"/>
    </row>
    <row r="100" spans="4:10" x14ac:dyDescent="0.25">
      <c r="D100" s="15">
        <f t="shared" si="10"/>
        <v>43316</v>
      </c>
      <c r="E100" s="55"/>
      <c r="F100" s="56" t="str">
        <f>LOOKUP(4,A2:A13, B2:B13)</f>
        <v>Team 4</v>
      </c>
      <c r="G100" s="57" t="s">
        <v>9</v>
      </c>
      <c r="H100" s="56" t="str">
        <f>LOOKUP(8,A2:A13, B2:B13)</f>
        <v>Team 8</v>
      </c>
      <c r="I100" s="115"/>
      <c r="J100" s="119"/>
    </row>
    <row r="101" spans="4:10" x14ac:dyDescent="0.25">
      <c r="D101" s="15">
        <f t="shared" si="10"/>
        <v>43316</v>
      </c>
      <c r="E101" s="55"/>
      <c r="F101" s="56" t="str">
        <f>LOOKUP(5,A2:A13, B2:B13)</f>
        <v>Team 5</v>
      </c>
      <c r="G101" s="57" t="s">
        <v>9</v>
      </c>
      <c r="H101" s="56" t="str">
        <f>LOOKUP(7,A2:A13, B2:B13)</f>
        <v>Team 7</v>
      </c>
      <c r="I101" s="115"/>
      <c r="J101" s="119"/>
    </row>
    <row r="102" spans="4:10" x14ac:dyDescent="0.25">
      <c r="D102" s="15">
        <f t="shared" si="10"/>
        <v>43316</v>
      </c>
      <c r="E102" s="55"/>
      <c r="F102" s="56" t="str">
        <f>LOOKUP(6,A2:A13, B2:B13)</f>
        <v>Team 6</v>
      </c>
      <c r="G102" s="57" t="s">
        <v>9</v>
      </c>
      <c r="H102" s="56" t="str">
        <f>LOOKUP(12,A2:A13, B2:B13)</f>
        <v>Team 12</v>
      </c>
      <c r="I102" s="115"/>
      <c r="J102" s="119"/>
    </row>
    <row r="103" spans="4:10" x14ac:dyDescent="0.25">
      <c r="D103" s="106" t="s">
        <v>36</v>
      </c>
      <c r="E103" s="107"/>
      <c r="F103" s="108"/>
      <c r="G103" s="109"/>
      <c r="H103" s="108"/>
      <c r="I103" s="114"/>
      <c r="J103" s="120"/>
    </row>
    <row r="104" spans="4:10" x14ac:dyDescent="0.25">
      <c r="D104" s="15">
        <f>D97+7</f>
        <v>43323</v>
      </c>
      <c r="E104" s="55"/>
      <c r="F104" s="56" t="str">
        <f>LOOKUP(10,A2:A13, B2:B13)</f>
        <v>Team 10</v>
      </c>
      <c r="G104" s="57" t="s">
        <v>9</v>
      </c>
      <c r="H104" s="56" t="str">
        <f>LOOKUP(1,A2:A13, B2:B13)</f>
        <v>Team 1</v>
      </c>
      <c r="I104" s="115"/>
      <c r="J104" s="119"/>
    </row>
    <row r="105" spans="4:10" x14ac:dyDescent="0.25">
      <c r="D105" s="15">
        <f t="shared" ref="D105:D109" si="11">D98+7</f>
        <v>43323</v>
      </c>
      <c r="E105" s="55"/>
      <c r="F105" s="56" t="str">
        <f>LOOKUP(9,A2:A13, B2:B13)</f>
        <v>Team 9</v>
      </c>
      <c r="G105" s="57" t="s">
        <v>9</v>
      </c>
      <c r="H105" s="56" t="str">
        <f>LOOKUP(2,A2:A13, B2:B13)</f>
        <v>Team 2</v>
      </c>
      <c r="I105" s="115"/>
      <c r="J105" s="119"/>
    </row>
    <row r="106" spans="4:10" x14ac:dyDescent="0.25">
      <c r="D106" s="15">
        <f t="shared" si="11"/>
        <v>43323</v>
      </c>
      <c r="E106" s="55"/>
      <c r="F106" s="56" t="str">
        <f>LOOKUP(8,A2:A13, B2:B13)</f>
        <v>Team 8</v>
      </c>
      <c r="G106" s="57" t="s">
        <v>9</v>
      </c>
      <c r="H106" s="56" t="str">
        <f>LOOKUP(3,A2:A13, B2:B13)</f>
        <v>Team 3</v>
      </c>
      <c r="I106" s="115"/>
      <c r="J106" s="119"/>
    </row>
    <row r="107" spans="4:10" x14ac:dyDescent="0.25">
      <c r="D107" s="15">
        <f t="shared" si="11"/>
        <v>43323</v>
      </c>
      <c r="E107" s="55"/>
      <c r="F107" s="56" t="str">
        <f>LOOKUP(7,A2:A13, B2:B13)</f>
        <v>Team 7</v>
      </c>
      <c r="G107" s="57" t="s">
        <v>9</v>
      </c>
      <c r="H107" s="56" t="str">
        <f>LOOKUP(4,A2:A13, B2:B13)</f>
        <v>Team 4</v>
      </c>
      <c r="I107" s="115"/>
      <c r="J107" s="119"/>
    </row>
    <row r="108" spans="4:10" x14ac:dyDescent="0.25">
      <c r="D108" s="15">
        <f t="shared" si="11"/>
        <v>43323</v>
      </c>
      <c r="E108" s="55"/>
      <c r="F108" s="56" t="str">
        <f>LOOKUP(6,A2:A13, B2:B13)</f>
        <v>Team 6</v>
      </c>
      <c r="G108" s="57" t="s">
        <v>9</v>
      </c>
      <c r="H108" s="56" t="str">
        <f>LOOKUP(5,A2:A13, B2:B13)</f>
        <v>Team 5</v>
      </c>
      <c r="I108" s="115"/>
      <c r="J108" s="119"/>
    </row>
    <row r="109" spans="4:10" x14ac:dyDescent="0.25">
      <c r="D109" s="15">
        <f t="shared" si="11"/>
        <v>43323</v>
      </c>
      <c r="E109" s="55"/>
      <c r="F109" s="56" t="str">
        <f>LOOKUP(12,A2:A13, B2:B13)</f>
        <v>Team 12</v>
      </c>
      <c r="G109" s="57" t="s">
        <v>9</v>
      </c>
      <c r="H109" s="56" t="str">
        <f>LOOKUP(11,A2:A13, B2:B13)</f>
        <v>Team 11</v>
      </c>
      <c r="I109" s="115"/>
      <c r="J109" s="119"/>
    </row>
    <row r="110" spans="4:10" x14ac:dyDescent="0.25">
      <c r="D110" s="106" t="s">
        <v>37</v>
      </c>
      <c r="E110" s="107"/>
      <c r="F110" s="108"/>
      <c r="G110" s="109"/>
      <c r="H110" s="108"/>
      <c r="I110" s="114"/>
      <c r="J110" s="120"/>
    </row>
    <row r="111" spans="4:10" x14ac:dyDescent="0.25">
      <c r="D111" s="15">
        <f>D104+7</f>
        <v>43330</v>
      </c>
      <c r="E111" s="55"/>
      <c r="F111" s="56" t="str">
        <f>LOOKUP(1,A2:A13, B2:B13)</f>
        <v>Team 1</v>
      </c>
      <c r="G111" s="57" t="s">
        <v>9</v>
      </c>
      <c r="H111" s="56" t="str">
        <f>LOOKUP(9,A2:A13, B2:B13)</f>
        <v>Team 9</v>
      </c>
      <c r="I111" s="115"/>
      <c r="J111" s="119"/>
    </row>
    <row r="112" spans="4:10" x14ac:dyDescent="0.25">
      <c r="D112" s="15">
        <f t="shared" ref="D112:D116" si="12">D105+7</f>
        <v>43330</v>
      </c>
      <c r="E112" s="55"/>
      <c r="F112" s="56" t="str">
        <f>LOOKUP(2,A2:A13, B2:B13)</f>
        <v>Team 2</v>
      </c>
      <c r="G112" s="57" t="s">
        <v>9</v>
      </c>
      <c r="H112" s="56" t="str">
        <f>LOOKUP(8,A2:A13, B2:B13)</f>
        <v>Team 8</v>
      </c>
      <c r="I112" s="115"/>
      <c r="J112" s="119"/>
    </row>
    <row r="113" spans="4:10" x14ac:dyDescent="0.25">
      <c r="D113" s="15">
        <f t="shared" si="12"/>
        <v>43330</v>
      </c>
      <c r="E113" s="55"/>
      <c r="F113" s="56" t="str">
        <f>LOOKUP(3,A2:A13, B2:B13)</f>
        <v>Team 3</v>
      </c>
      <c r="G113" s="57" t="s">
        <v>9</v>
      </c>
      <c r="H113" s="56" t="str">
        <f>LOOKUP(7,A2:A13, B2:B13)</f>
        <v>Team 7</v>
      </c>
      <c r="I113" s="115"/>
      <c r="J113" s="119"/>
    </row>
    <row r="114" spans="4:10" x14ac:dyDescent="0.25">
      <c r="D114" s="15">
        <f t="shared" si="12"/>
        <v>43330</v>
      </c>
      <c r="E114" s="55"/>
      <c r="F114" s="56" t="str">
        <f>LOOKUP(4,A2:A13, B2:B13)</f>
        <v>Team 4</v>
      </c>
      <c r="G114" s="57" t="s">
        <v>9</v>
      </c>
      <c r="H114" s="56" t="str">
        <f>LOOKUP(6,A2:A13, B2:B13)</f>
        <v>Team 6</v>
      </c>
      <c r="I114" s="115"/>
      <c r="J114" s="119"/>
    </row>
    <row r="115" spans="4:10" x14ac:dyDescent="0.25">
      <c r="D115" s="15">
        <f t="shared" si="12"/>
        <v>43330</v>
      </c>
      <c r="E115" s="55"/>
      <c r="F115" s="56" t="str">
        <f>LOOKUP(5,A2:A13, B2:B13)</f>
        <v>Team 5</v>
      </c>
      <c r="G115" s="57" t="s">
        <v>9</v>
      </c>
      <c r="H115" s="56" t="str">
        <f>LOOKUP(12,A2:A13, B2:B13)</f>
        <v>Team 12</v>
      </c>
      <c r="I115" s="115"/>
      <c r="J115" s="119"/>
    </row>
    <row r="116" spans="4:10" x14ac:dyDescent="0.25">
      <c r="D116" s="15">
        <f t="shared" si="12"/>
        <v>43330</v>
      </c>
      <c r="E116" s="55"/>
      <c r="F116" s="56" t="str">
        <f>LOOKUP(11,A2:A13, B2:B13)</f>
        <v>Team 11</v>
      </c>
      <c r="G116" s="57" t="s">
        <v>9</v>
      </c>
      <c r="H116" s="56" t="str">
        <f>LOOKUP(10,A2:A13, B2:B13)</f>
        <v>Team 10</v>
      </c>
      <c r="I116" s="115"/>
      <c r="J116" s="119"/>
    </row>
    <row r="117" spans="4:10" x14ac:dyDescent="0.25">
      <c r="D117" s="106" t="s">
        <v>38</v>
      </c>
      <c r="E117" s="107"/>
      <c r="F117" s="108"/>
      <c r="G117" s="109"/>
      <c r="H117" s="108"/>
      <c r="I117" s="114"/>
      <c r="J117" s="120"/>
    </row>
    <row r="118" spans="4:10" x14ac:dyDescent="0.25">
      <c r="D118" s="15">
        <f>D111+7</f>
        <v>43337</v>
      </c>
      <c r="E118" s="55"/>
      <c r="F118" s="56" t="str">
        <f>LOOKUP(8,A2:A13, B2:B13)</f>
        <v>Team 8</v>
      </c>
      <c r="G118" s="57" t="s">
        <v>9</v>
      </c>
      <c r="H118" s="56" t="str">
        <f>LOOKUP(1,A2:A13, B2:B13)</f>
        <v>Team 1</v>
      </c>
      <c r="I118" s="115"/>
      <c r="J118" s="119"/>
    </row>
    <row r="119" spans="4:10" x14ac:dyDescent="0.25">
      <c r="D119" s="15">
        <f t="shared" ref="D119:D123" si="13">D112+7</f>
        <v>43337</v>
      </c>
      <c r="E119" s="55"/>
      <c r="F119" s="56" t="str">
        <f>LOOKUP(7,A2:A13, B2:B13)</f>
        <v>Team 7</v>
      </c>
      <c r="G119" s="57" t="s">
        <v>9</v>
      </c>
      <c r="H119" s="56" t="str">
        <f>LOOKUP(2,A2:A13, B2:B13)</f>
        <v>Team 2</v>
      </c>
      <c r="I119" s="115"/>
      <c r="J119" s="119"/>
    </row>
    <row r="120" spans="4:10" x14ac:dyDescent="0.25">
      <c r="D120" s="15">
        <f t="shared" si="13"/>
        <v>43337</v>
      </c>
      <c r="E120" s="55"/>
      <c r="F120" s="56" t="str">
        <f>LOOKUP(6,A2:A13, B2:B13)</f>
        <v>Team 6</v>
      </c>
      <c r="G120" s="57" t="s">
        <v>9</v>
      </c>
      <c r="H120" s="56" t="str">
        <f>LOOKUP(3,A2:A13, B2:B13)</f>
        <v>Team 3</v>
      </c>
      <c r="I120" s="115"/>
      <c r="J120" s="119"/>
    </row>
    <row r="121" spans="4:10" x14ac:dyDescent="0.25">
      <c r="D121" s="15">
        <f t="shared" si="13"/>
        <v>43337</v>
      </c>
      <c r="E121" s="55"/>
      <c r="F121" s="56" t="str">
        <f>LOOKUP(5,A2:A13, B2:B13)</f>
        <v>Team 5</v>
      </c>
      <c r="G121" s="57" t="s">
        <v>9</v>
      </c>
      <c r="H121" s="56" t="str">
        <f>LOOKUP(4,A2:A13, B2:B13)</f>
        <v>Team 4</v>
      </c>
      <c r="I121" s="115"/>
      <c r="J121" s="119"/>
    </row>
    <row r="122" spans="4:10" x14ac:dyDescent="0.25">
      <c r="D122" s="15">
        <f t="shared" si="13"/>
        <v>43337</v>
      </c>
      <c r="E122" s="55"/>
      <c r="F122" s="56" t="str">
        <f>LOOKUP(9,A2:A13, B2:B13)</f>
        <v>Team 9</v>
      </c>
      <c r="G122" s="57" t="s">
        <v>9</v>
      </c>
      <c r="H122" s="56" t="str">
        <f>LOOKUP(11,A2:A13, B2:B13)</f>
        <v>Team 11</v>
      </c>
      <c r="I122" s="115"/>
      <c r="J122" s="119"/>
    </row>
    <row r="123" spans="4:10" ht="15.75" thickBot="1" x14ac:dyDescent="0.3">
      <c r="D123" s="16">
        <f t="shared" si="13"/>
        <v>43337</v>
      </c>
      <c r="E123" s="101"/>
      <c r="F123" s="17" t="str">
        <f>LOOKUP(12,A2:A13, B2:B13)</f>
        <v>Team 12</v>
      </c>
      <c r="G123" s="18" t="s">
        <v>9</v>
      </c>
      <c r="H123" s="17" t="str">
        <f>LOOKUP(10,A2:A13, B2:B13)</f>
        <v>Team 10</v>
      </c>
      <c r="I123" s="116"/>
      <c r="J123" s="121"/>
    </row>
  </sheetData>
  <mergeCells count="3">
    <mergeCell ref="D1:J2"/>
    <mergeCell ref="D3:J4"/>
    <mergeCell ref="D74:J74"/>
  </mergeCells>
  <pageMargins left="0.7" right="0.7" top="0.75" bottom="0.75" header="0.3" footer="0.3"/>
  <pageSetup paperSize="9" scale="85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0"/>
  <sheetViews>
    <sheetView workbookViewId="0">
      <selection activeCell="D1" sqref="D1:J2"/>
    </sheetView>
  </sheetViews>
  <sheetFormatPr defaultColWidth="8.85546875" defaultRowHeight="15" x14ac:dyDescent="0.25"/>
  <cols>
    <col min="1" max="1" width="7.140625" style="58" bestFit="1" customWidth="1"/>
    <col min="2" max="2" width="38.5703125" style="58" bestFit="1" customWidth="1"/>
    <col min="3" max="3" width="2.7109375" style="58" customWidth="1"/>
    <col min="4" max="4" width="26" style="62" customWidth="1"/>
    <col min="5" max="5" width="10.5703125" style="61" customWidth="1"/>
    <col min="6" max="6" width="23.7109375" style="60" customWidth="1"/>
    <col min="7" max="7" width="2.28515625" style="59" bestFit="1" customWidth="1"/>
    <col min="8" max="8" width="23.7109375" style="60" customWidth="1"/>
    <col min="9" max="9" width="30.7109375" style="60" customWidth="1"/>
    <col min="10" max="10" width="36.28515625" style="58" customWidth="1"/>
    <col min="11" max="16384" width="8.85546875" style="58"/>
  </cols>
  <sheetData>
    <row r="1" spans="1:10" ht="14.45" customHeight="1" x14ac:dyDescent="0.25">
      <c r="A1" s="10" t="s">
        <v>14</v>
      </c>
      <c r="B1" s="10" t="s">
        <v>10</v>
      </c>
      <c r="D1" s="167" t="s">
        <v>73</v>
      </c>
      <c r="E1" s="168"/>
      <c r="F1" s="168"/>
      <c r="G1" s="168"/>
      <c r="H1" s="168"/>
      <c r="I1" s="168"/>
      <c r="J1" s="169"/>
    </row>
    <row r="2" spans="1:10" ht="14.45" customHeight="1" x14ac:dyDescent="0.25">
      <c r="A2" s="11">
        <v>1</v>
      </c>
      <c r="B2" s="11" t="s">
        <v>53</v>
      </c>
      <c r="D2" s="170"/>
      <c r="E2" s="171"/>
      <c r="F2" s="171"/>
      <c r="G2" s="171"/>
      <c r="H2" s="171"/>
      <c r="I2" s="171"/>
      <c r="J2" s="172"/>
    </row>
    <row r="3" spans="1:10" ht="14.45" customHeight="1" x14ac:dyDescent="0.25">
      <c r="A3" s="11">
        <v>2</v>
      </c>
      <c r="B3" s="11" t="s">
        <v>54</v>
      </c>
      <c r="D3" s="170" t="s">
        <v>52</v>
      </c>
      <c r="E3" s="171"/>
      <c r="F3" s="171"/>
      <c r="G3" s="171"/>
      <c r="H3" s="171"/>
      <c r="I3" s="171"/>
      <c r="J3" s="172"/>
    </row>
    <row r="4" spans="1:10" ht="14.45" customHeight="1" x14ac:dyDescent="0.25">
      <c r="A4" s="11">
        <v>3</v>
      </c>
      <c r="B4" s="11" t="s">
        <v>55</v>
      </c>
      <c r="D4" s="170"/>
      <c r="E4" s="171"/>
      <c r="F4" s="171"/>
      <c r="G4" s="171"/>
      <c r="H4" s="171"/>
      <c r="I4" s="171"/>
      <c r="J4" s="172"/>
    </row>
    <row r="5" spans="1:10" ht="14.45" customHeight="1" x14ac:dyDescent="0.25">
      <c r="A5" s="11">
        <v>4</v>
      </c>
      <c r="B5" s="11" t="s">
        <v>56</v>
      </c>
      <c r="D5" s="42"/>
      <c r="E5" s="43"/>
      <c r="F5" s="96" t="str">
        <f>B2</f>
        <v>Team 1</v>
      </c>
      <c r="G5" s="96"/>
      <c r="H5" s="96" t="str">
        <f>B3</f>
        <v>Team 2</v>
      </c>
      <c r="I5" s="96" t="str">
        <f>B4</f>
        <v>Team 3</v>
      </c>
      <c r="J5" s="44"/>
    </row>
    <row r="6" spans="1:10" ht="14.45" customHeight="1" x14ac:dyDescent="0.25">
      <c r="A6" s="11">
        <v>5</v>
      </c>
      <c r="B6" s="11" t="s">
        <v>57</v>
      </c>
      <c r="D6" s="42"/>
      <c r="E6" s="43"/>
      <c r="F6" s="98" t="str">
        <f>B5</f>
        <v>Team 4</v>
      </c>
      <c r="G6" s="98"/>
      <c r="H6" s="98" t="str">
        <f>B6</f>
        <v>Team 5</v>
      </c>
      <c r="I6" s="98" t="str">
        <f>B7</f>
        <v>Team 6</v>
      </c>
      <c r="J6" s="44"/>
    </row>
    <row r="7" spans="1:10" ht="14.45" customHeight="1" x14ac:dyDescent="0.25">
      <c r="A7" s="11">
        <v>6</v>
      </c>
      <c r="B7" s="11" t="s">
        <v>58</v>
      </c>
      <c r="D7" s="42"/>
      <c r="E7" s="43"/>
      <c r="F7" s="98" t="str">
        <f>B8</f>
        <v>Team 7</v>
      </c>
      <c r="G7" s="98"/>
      <c r="H7" s="98" t="str">
        <f>B9</f>
        <v>Team 8</v>
      </c>
      <c r="I7" s="98" t="str">
        <f>B10</f>
        <v>Team 9</v>
      </c>
      <c r="J7" s="44"/>
    </row>
    <row r="8" spans="1:10" ht="14.45" customHeight="1" x14ac:dyDescent="0.25">
      <c r="A8" s="11">
        <v>7</v>
      </c>
      <c r="B8" s="11" t="s">
        <v>59</v>
      </c>
      <c r="D8" s="102"/>
      <c r="E8" s="103"/>
      <c r="F8" s="29" t="str">
        <f>B11</f>
        <v>Team 10</v>
      </c>
      <c r="G8" s="141"/>
      <c r="H8" s="29" t="str">
        <f>B12</f>
        <v>Team 11</v>
      </c>
      <c r="I8" s="29" t="str">
        <f>B13</f>
        <v>Team 12</v>
      </c>
      <c r="J8" s="4"/>
    </row>
    <row r="9" spans="1:10" ht="14.45" customHeight="1" x14ac:dyDescent="0.25">
      <c r="A9" s="11">
        <v>8</v>
      </c>
      <c r="B9" s="11" t="s">
        <v>60</v>
      </c>
      <c r="D9" s="102"/>
      <c r="E9" s="103"/>
      <c r="F9" s="29" t="str">
        <f>B14</f>
        <v>Team 13</v>
      </c>
      <c r="G9" s="141"/>
      <c r="H9" s="29" t="str">
        <f>B15</f>
        <v>Team 14</v>
      </c>
      <c r="I9" s="29"/>
      <c r="J9" s="4"/>
    </row>
    <row r="10" spans="1:10" ht="15.75" thickBot="1" x14ac:dyDescent="0.3">
      <c r="A10" s="11">
        <v>9</v>
      </c>
      <c r="B10" s="11" t="s">
        <v>61</v>
      </c>
      <c r="D10" s="102"/>
      <c r="E10" s="103"/>
      <c r="F10" s="104"/>
      <c r="G10" s="105"/>
      <c r="H10" s="104"/>
      <c r="I10" s="104"/>
      <c r="J10" s="4"/>
    </row>
    <row r="11" spans="1:10" ht="15.75" thickBot="1" x14ac:dyDescent="0.3">
      <c r="A11" s="11">
        <v>10</v>
      </c>
      <c r="B11" s="11" t="s">
        <v>62</v>
      </c>
      <c r="D11" s="91"/>
      <c r="E11" s="92" t="s">
        <v>5</v>
      </c>
      <c r="F11" s="93" t="s">
        <v>6</v>
      </c>
      <c r="G11" s="93"/>
      <c r="H11" s="93" t="s">
        <v>7</v>
      </c>
      <c r="I11" s="94" t="s">
        <v>8</v>
      </c>
      <c r="J11" s="95" t="s">
        <v>22</v>
      </c>
    </row>
    <row r="12" spans="1:10" x14ac:dyDescent="0.25">
      <c r="A12" s="11">
        <v>11</v>
      </c>
      <c r="B12" s="11" t="s">
        <v>63</v>
      </c>
      <c r="D12" s="110" t="s">
        <v>23</v>
      </c>
      <c r="E12" s="111"/>
      <c r="F12" s="112"/>
      <c r="G12" s="113"/>
      <c r="H12" s="112"/>
      <c r="I12" s="117"/>
      <c r="J12" s="122"/>
    </row>
    <row r="13" spans="1:10" x14ac:dyDescent="0.25">
      <c r="A13" s="11">
        <v>12</v>
      </c>
      <c r="B13" s="11" t="s">
        <v>64</v>
      </c>
      <c r="D13" s="15">
        <v>43211</v>
      </c>
      <c r="E13" s="55"/>
      <c r="F13" s="56" t="str">
        <f>LOOKUP(1,A2:A15,B2:B15)</f>
        <v>Team 1</v>
      </c>
      <c r="G13" s="57" t="s">
        <v>9</v>
      </c>
      <c r="H13" s="56" t="str">
        <f>LOOKUP(14,A2:A15,B2:B15)</f>
        <v>Team 14</v>
      </c>
      <c r="I13" s="115"/>
      <c r="J13" s="119"/>
    </row>
    <row r="14" spans="1:10" x14ac:dyDescent="0.25">
      <c r="A14" s="11">
        <v>13</v>
      </c>
      <c r="B14" s="11" t="s">
        <v>66</v>
      </c>
      <c r="D14" s="15">
        <f>D13</f>
        <v>43211</v>
      </c>
      <c r="E14" s="55"/>
      <c r="F14" s="56" t="str">
        <f>LOOKUP(2,A2:A15,B2:B15)</f>
        <v>Team 2</v>
      </c>
      <c r="G14" s="57" t="s">
        <v>9</v>
      </c>
      <c r="H14" s="56" t="str">
        <f>LOOKUP(13,A2:A15,B2:B15)</f>
        <v>Team 13</v>
      </c>
      <c r="I14" s="115"/>
      <c r="J14" s="119"/>
    </row>
    <row r="15" spans="1:10" x14ac:dyDescent="0.25">
      <c r="A15" s="11">
        <v>14</v>
      </c>
      <c r="B15" s="11" t="s">
        <v>67</v>
      </c>
      <c r="D15" s="15">
        <f>D13</f>
        <v>43211</v>
      </c>
      <c r="E15" s="55"/>
      <c r="F15" s="56" t="str">
        <f>LOOKUP(3,A2:A15,B2:B15)</f>
        <v>Team 3</v>
      </c>
      <c r="G15" s="57" t="s">
        <v>9</v>
      </c>
      <c r="H15" s="56" t="str">
        <f>LOOKUP(12,A2:A15,B2:B15)</f>
        <v>Team 12</v>
      </c>
      <c r="I15" s="115"/>
      <c r="J15" s="119"/>
    </row>
    <row r="16" spans="1:10" x14ac:dyDescent="0.25">
      <c r="D16" s="15">
        <f>D13</f>
        <v>43211</v>
      </c>
      <c r="E16" s="55"/>
      <c r="F16" s="56" t="str">
        <f>LOOKUP(4,A2:A15,B2:B15)</f>
        <v>Team 4</v>
      </c>
      <c r="G16" s="57" t="s">
        <v>9</v>
      </c>
      <c r="H16" s="56" t="str">
        <f>LOOKUP(11,A2:A15,B2:B15)</f>
        <v>Team 11</v>
      </c>
      <c r="I16" s="115"/>
      <c r="J16" s="119"/>
    </row>
    <row r="17" spans="4:10" x14ac:dyDescent="0.25">
      <c r="D17" s="15">
        <f>D13</f>
        <v>43211</v>
      </c>
      <c r="E17" s="55"/>
      <c r="F17" s="56" t="str">
        <f>LOOKUP(5,A2:A15,B2:B15)</f>
        <v>Team 5</v>
      </c>
      <c r="G17" s="57" t="s">
        <v>9</v>
      </c>
      <c r="H17" s="56" t="str">
        <f>LOOKUP(10,A2:A15,B2:B15)</f>
        <v>Team 10</v>
      </c>
      <c r="I17" s="115"/>
      <c r="J17" s="119"/>
    </row>
    <row r="18" spans="4:10" x14ac:dyDescent="0.25">
      <c r="D18" s="15">
        <f>D13</f>
        <v>43211</v>
      </c>
      <c r="E18" s="55"/>
      <c r="F18" s="56" t="str">
        <f>LOOKUP(6,A2:A15,B2:B15)</f>
        <v>Team 6</v>
      </c>
      <c r="G18" s="57" t="s">
        <v>9</v>
      </c>
      <c r="H18" s="56" t="str">
        <f>LOOKUP(9,A2:A15,B2:B15)</f>
        <v>Team 9</v>
      </c>
      <c r="I18" s="115"/>
      <c r="J18" s="119"/>
    </row>
    <row r="19" spans="4:10" x14ac:dyDescent="0.25">
      <c r="D19" s="15">
        <f>D13</f>
        <v>43211</v>
      </c>
      <c r="E19" s="55"/>
      <c r="F19" s="56" t="str">
        <f>LOOKUP(7,A2:A15,B2:B15)</f>
        <v>Team 7</v>
      </c>
      <c r="G19" s="57" t="s">
        <v>9</v>
      </c>
      <c r="H19" s="56" t="str">
        <f>LOOKUP(8,A2:A15,B2:B15)</f>
        <v>Team 8</v>
      </c>
      <c r="I19" s="115"/>
      <c r="J19" s="119"/>
    </row>
    <row r="20" spans="4:10" x14ac:dyDescent="0.25">
      <c r="D20" s="106" t="s">
        <v>24</v>
      </c>
      <c r="E20" s="107"/>
      <c r="F20" s="108"/>
      <c r="G20" s="109"/>
      <c r="H20" s="108"/>
      <c r="I20" s="114"/>
      <c r="J20" s="120"/>
    </row>
    <row r="21" spans="4:10" x14ac:dyDescent="0.25">
      <c r="D21" s="15">
        <f>D13+7</f>
        <v>43218</v>
      </c>
      <c r="E21" s="55"/>
      <c r="F21" s="56" t="str">
        <f>LOOKUP(13,A2:A15,B2:B15)</f>
        <v>Team 13</v>
      </c>
      <c r="G21" s="57" t="s">
        <v>9</v>
      </c>
      <c r="H21" s="56" t="str">
        <f>LOOKUP(1,A2:A15,B2:B15)</f>
        <v>Team 1</v>
      </c>
      <c r="I21" s="115"/>
      <c r="J21" s="119"/>
    </row>
    <row r="22" spans="4:10" x14ac:dyDescent="0.25">
      <c r="D22" s="15">
        <f t="shared" ref="D22:D27" si="0">D14+7</f>
        <v>43218</v>
      </c>
      <c r="E22" s="55"/>
      <c r="F22" s="56" t="str">
        <f>LOOKUP(12,A2:A15,B2:B15)</f>
        <v>Team 12</v>
      </c>
      <c r="G22" s="57" t="s">
        <v>9</v>
      </c>
      <c r="H22" s="56" t="str">
        <f>LOOKUP(2,A2:A15,B2:B15)</f>
        <v>Team 2</v>
      </c>
      <c r="I22" s="115"/>
      <c r="J22" s="119"/>
    </row>
    <row r="23" spans="4:10" x14ac:dyDescent="0.25">
      <c r="D23" s="15">
        <f t="shared" si="0"/>
        <v>43218</v>
      </c>
      <c r="E23" s="55"/>
      <c r="F23" s="56" t="str">
        <f>LOOKUP(11,A2:A15,B2:B15)</f>
        <v>Team 11</v>
      </c>
      <c r="G23" s="57" t="s">
        <v>9</v>
      </c>
      <c r="H23" s="56" t="str">
        <f>LOOKUP(3,A2:A15,B2:B15)</f>
        <v>Team 3</v>
      </c>
      <c r="I23" s="115"/>
      <c r="J23" s="119"/>
    </row>
    <row r="24" spans="4:10" x14ac:dyDescent="0.25">
      <c r="D24" s="15">
        <f t="shared" si="0"/>
        <v>43218</v>
      </c>
      <c r="E24" s="55"/>
      <c r="F24" s="56" t="str">
        <f>LOOKUP(10,A2:A15,B2:B15)</f>
        <v>Team 10</v>
      </c>
      <c r="G24" s="57" t="s">
        <v>9</v>
      </c>
      <c r="H24" s="56" t="str">
        <f>LOOKUP(4,A2:A15,B2:B15)</f>
        <v>Team 4</v>
      </c>
      <c r="I24" s="115"/>
      <c r="J24" s="119"/>
    </row>
    <row r="25" spans="4:10" x14ac:dyDescent="0.25">
      <c r="D25" s="15">
        <f t="shared" si="0"/>
        <v>43218</v>
      </c>
      <c r="E25" s="55"/>
      <c r="F25" s="56" t="str">
        <f>LOOKUP(9,A2:A15,B2:B15)</f>
        <v>Team 9</v>
      </c>
      <c r="G25" s="57" t="s">
        <v>9</v>
      </c>
      <c r="H25" s="56" t="str">
        <f>LOOKUP(5,A2:A15,B2:B15)</f>
        <v>Team 5</v>
      </c>
      <c r="I25" s="115"/>
      <c r="J25" s="119"/>
    </row>
    <row r="26" spans="4:10" x14ac:dyDescent="0.25">
      <c r="D26" s="15">
        <f t="shared" si="0"/>
        <v>43218</v>
      </c>
      <c r="E26" s="55"/>
      <c r="F26" s="56" t="str">
        <f>LOOKUP(8,A2:A15,B2:B15)</f>
        <v>Team 8</v>
      </c>
      <c r="G26" s="57" t="s">
        <v>9</v>
      </c>
      <c r="H26" s="56" t="str">
        <f>LOOKUP(6,A2:A15,B2:B15)</f>
        <v>Team 6</v>
      </c>
      <c r="I26" s="115"/>
      <c r="J26" s="119"/>
    </row>
    <row r="27" spans="4:10" x14ac:dyDescent="0.25">
      <c r="D27" s="15">
        <f t="shared" si="0"/>
        <v>43218</v>
      </c>
      <c r="E27" s="55"/>
      <c r="F27" s="56" t="str">
        <f>LOOKUP(14,A2:A15,B2:B15)</f>
        <v>Team 14</v>
      </c>
      <c r="G27" s="57" t="s">
        <v>9</v>
      </c>
      <c r="H27" s="56" t="str">
        <f>LOOKUP(7,A2:A15,B2:B15)</f>
        <v>Team 7</v>
      </c>
      <c r="I27" s="115"/>
      <c r="J27" s="119"/>
    </row>
    <row r="28" spans="4:10" x14ac:dyDescent="0.25">
      <c r="D28" s="106" t="s">
        <v>25</v>
      </c>
      <c r="E28" s="107"/>
      <c r="F28" s="108"/>
      <c r="G28" s="109"/>
      <c r="H28" s="108"/>
      <c r="I28" s="114"/>
      <c r="J28" s="120"/>
    </row>
    <row r="29" spans="4:10" x14ac:dyDescent="0.25">
      <c r="D29" s="15">
        <f>D21+7</f>
        <v>43225</v>
      </c>
      <c r="E29" s="55"/>
      <c r="F29" s="56" t="str">
        <f>LOOKUP(1,A2:A15,B2:B15)</f>
        <v>Team 1</v>
      </c>
      <c r="G29" s="57" t="s">
        <v>9</v>
      </c>
      <c r="H29" s="56" t="str">
        <f>LOOKUP(12,A2:A15,B2:B15)</f>
        <v>Team 12</v>
      </c>
      <c r="I29" s="115"/>
      <c r="J29" s="119"/>
    </row>
    <row r="30" spans="4:10" x14ac:dyDescent="0.25">
      <c r="D30" s="15">
        <f t="shared" ref="D30:D35" si="1">D22+7</f>
        <v>43225</v>
      </c>
      <c r="E30" s="55"/>
      <c r="F30" s="56" t="str">
        <f>LOOKUP(2,A2:A15,B2:B15)</f>
        <v>Team 2</v>
      </c>
      <c r="G30" s="57" t="s">
        <v>9</v>
      </c>
      <c r="H30" s="56" t="str">
        <f>LOOKUP(11,A2:A15,B2:B15)</f>
        <v>Team 11</v>
      </c>
      <c r="I30" s="115"/>
      <c r="J30" s="119"/>
    </row>
    <row r="31" spans="4:10" x14ac:dyDescent="0.25">
      <c r="D31" s="15">
        <f t="shared" si="1"/>
        <v>43225</v>
      </c>
      <c r="E31" s="55"/>
      <c r="F31" s="56" t="str">
        <f>LOOKUP(3,A2:A15,B2:B15)</f>
        <v>Team 3</v>
      </c>
      <c r="G31" s="57" t="s">
        <v>9</v>
      </c>
      <c r="H31" s="56" t="str">
        <f>LOOKUP(10,A2:A15,B2:B15)</f>
        <v>Team 10</v>
      </c>
      <c r="I31" s="115"/>
      <c r="J31" s="119"/>
    </row>
    <row r="32" spans="4:10" x14ac:dyDescent="0.25">
      <c r="D32" s="15">
        <f t="shared" si="1"/>
        <v>43225</v>
      </c>
      <c r="E32" s="55"/>
      <c r="F32" s="56" t="str">
        <f>LOOKUP(4,A2:A15,B2:B15)</f>
        <v>Team 4</v>
      </c>
      <c r="G32" s="57" t="s">
        <v>9</v>
      </c>
      <c r="H32" s="56" t="str">
        <f>LOOKUP(9,A2:A15,B2:B15)</f>
        <v>Team 9</v>
      </c>
      <c r="I32" s="115"/>
      <c r="J32" s="119"/>
    </row>
    <row r="33" spans="4:10" x14ac:dyDescent="0.25">
      <c r="D33" s="15">
        <f t="shared" si="1"/>
        <v>43225</v>
      </c>
      <c r="E33" s="55"/>
      <c r="F33" s="56" t="str">
        <f>LOOKUP(5,A2:A15,B2:B15)</f>
        <v>Team 5</v>
      </c>
      <c r="G33" s="57" t="s">
        <v>9</v>
      </c>
      <c r="H33" s="56" t="str">
        <f>LOOKUP(8,A2:A15,B2:B15)</f>
        <v>Team 8</v>
      </c>
      <c r="I33" s="115"/>
      <c r="J33" s="119"/>
    </row>
    <row r="34" spans="4:10" x14ac:dyDescent="0.25">
      <c r="D34" s="15">
        <f t="shared" si="1"/>
        <v>43225</v>
      </c>
      <c r="E34" s="55"/>
      <c r="F34" s="56" t="str">
        <f>LOOKUP(6,A2:A15,B2:B15)</f>
        <v>Team 6</v>
      </c>
      <c r="G34" s="57" t="s">
        <v>9</v>
      </c>
      <c r="H34" s="56" t="str">
        <f>LOOKUP(7,A2:A15,B2:B15)</f>
        <v>Team 7</v>
      </c>
      <c r="I34" s="115"/>
      <c r="J34" s="119"/>
    </row>
    <row r="35" spans="4:10" x14ac:dyDescent="0.25">
      <c r="D35" s="15">
        <f t="shared" si="1"/>
        <v>43225</v>
      </c>
      <c r="E35" s="55"/>
      <c r="F35" s="56" t="str">
        <f>LOOKUP(13,A2:A15,B2:B15)</f>
        <v>Team 13</v>
      </c>
      <c r="G35" s="57" t="s">
        <v>9</v>
      </c>
      <c r="H35" s="56" t="str">
        <f>LOOKUP(14,A2:A15,B2:B15)</f>
        <v>Team 14</v>
      </c>
      <c r="I35" s="115"/>
      <c r="J35" s="119"/>
    </row>
    <row r="36" spans="4:10" x14ac:dyDescent="0.25">
      <c r="D36" s="106" t="s">
        <v>26</v>
      </c>
      <c r="E36" s="107"/>
      <c r="F36" s="108"/>
      <c r="G36" s="109"/>
      <c r="H36" s="108"/>
      <c r="I36" s="114"/>
      <c r="J36" s="120"/>
    </row>
    <row r="37" spans="4:10" x14ac:dyDescent="0.25">
      <c r="D37" s="15">
        <f>D29+7</f>
        <v>43232</v>
      </c>
      <c r="E37" s="55"/>
      <c r="F37" s="56" t="str">
        <f>LOOKUP(11,A2:A15,B2:B15)</f>
        <v>Team 11</v>
      </c>
      <c r="G37" s="57" t="s">
        <v>9</v>
      </c>
      <c r="H37" s="56" t="str">
        <f>LOOKUP(1,A2:A15,B2:B15)</f>
        <v>Team 1</v>
      </c>
      <c r="I37" s="115"/>
      <c r="J37" s="119"/>
    </row>
    <row r="38" spans="4:10" x14ac:dyDescent="0.25">
      <c r="D38" s="15">
        <f t="shared" ref="D38:D43" si="2">D30+7</f>
        <v>43232</v>
      </c>
      <c r="E38" s="55"/>
      <c r="F38" s="56" t="str">
        <f>LOOKUP(10,A2:A15,B2:B15)</f>
        <v>Team 10</v>
      </c>
      <c r="G38" s="57" t="s">
        <v>9</v>
      </c>
      <c r="H38" s="56" t="str">
        <f>LOOKUP(2,A2:A15,B2:B15)</f>
        <v>Team 2</v>
      </c>
      <c r="I38" s="115"/>
      <c r="J38" s="119"/>
    </row>
    <row r="39" spans="4:10" x14ac:dyDescent="0.25">
      <c r="D39" s="15">
        <f t="shared" si="2"/>
        <v>43232</v>
      </c>
      <c r="E39" s="55"/>
      <c r="F39" s="56" t="str">
        <f>LOOKUP(9,A2:A15,B2:B15)</f>
        <v>Team 9</v>
      </c>
      <c r="G39" s="57" t="s">
        <v>9</v>
      </c>
      <c r="H39" s="56" t="str">
        <f>LOOKUP(3,A2:A15,B2:B15)</f>
        <v>Team 3</v>
      </c>
      <c r="I39" s="115"/>
      <c r="J39" s="119"/>
    </row>
    <row r="40" spans="4:10" x14ac:dyDescent="0.25">
      <c r="D40" s="15">
        <f t="shared" si="2"/>
        <v>43232</v>
      </c>
      <c r="E40" s="55"/>
      <c r="F40" s="56" t="str">
        <f>LOOKUP(8,A2:A15,B2:B15)</f>
        <v>Team 8</v>
      </c>
      <c r="G40" s="57" t="s">
        <v>9</v>
      </c>
      <c r="H40" s="56" t="str">
        <f>LOOKUP(4,A2:A15,B2:B15)</f>
        <v>Team 4</v>
      </c>
      <c r="I40" s="115"/>
      <c r="J40" s="119"/>
    </row>
    <row r="41" spans="4:10" x14ac:dyDescent="0.25">
      <c r="D41" s="15">
        <f t="shared" si="2"/>
        <v>43232</v>
      </c>
      <c r="E41" s="55"/>
      <c r="F41" s="56" t="str">
        <f>LOOKUP(7,A2:A15,B2:B15)</f>
        <v>Team 7</v>
      </c>
      <c r="G41" s="57" t="s">
        <v>9</v>
      </c>
      <c r="H41" s="56" t="str">
        <f>LOOKUP(5,A2:A15,B2:B15)</f>
        <v>Team 5</v>
      </c>
      <c r="I41" s="115"/>
      <c r="J41" s="119"/>
    </row>
    <row r="42" spans="4:10" x14ac:dyDescent="0.25">
      <c r="D42" s="15">
        <f t="shared" si="2"/>
        <v>43232</v>
      </c>
      <c r="E42" s="55"/>
      <c r="F42" s="56" t="str">
        <f>LOOKUP(14,A2:A15,B2:B15)</f>
        <v>Team 14</v>
      </c>
      <c r="G42" s="57" t="s">
        <v>9</v>
      </c>
      <c r="H42" s="56" t="str">
        <f>LOOKUP(6,A2:A15,B2:B15)</f>
        <v>Team 6</v>
      </c>
      <c r="I42" s="115"/>
      <c r="J42" s="119"/>
    </row>
    <row r="43" spans="4:10" x14ac:dyDescent="0.25">
      <c r="D43" s="15">
        <f t="shared" si="2"/>
        <v>43232</v>
      </c>
      <c r="E43" s="55"/>
      <c r="F43" s="56" t="str">
        <f>LOOKUP(12,A2:A15,B2:B15)</f>
        <v>Team 12</v>
      </c>
      <c r="G43" s="57" t="s">
        <v>9</v>
      </c>
      <c r="H43" s="56" t="str">
        <f>LOOKUP(13,A2:A15,B2:B15)</f>
        <v>Team 13</v>
      </c>
      <c r="I43" s="115"/>
      <c r="J43" s="119"/>
    </row>
    <row r="44" spans="4:10" x14ac:dyDescent="0.25">
      <c r="D44" s="106" t="s">
        <v>27</v>
      </c>
      <c r="E44" s="107"/>
      <c r="F44" s="108"/>
      <c r="G44" s="109"/>
      <c r="H44" s="108"/>
      <c r="I44" s="114"/>
      <c r="J44" s="120"/>
    </row>
    <row r="45" spans="4:10" x14ac:dyDescent="0.25">
      <c r="D45" s="15">
        <f>D37+7</f>
        <v>43239</v>
      </c>
      <c r="E45" s="55"/>
      <c r="F45" s="56" t="str">
        <f>LOOKUP(1,A2:A15,B2:B15)</f>
        <v>Team 1</v>
      </c>
      <c r="G45" s="57" t="s">
        <v>9</v>
      </c>
      <c r="H45" s="56" t="str">
        <f>LOOKUP(10,A2:A15,B2:B15)</f>
        <v>Team 10</v>
      </c>
      <c r="I45" s="115"/>
      <c r="J45" s="119"/>
    </row>
    <row r="46" spans="4:10" x14ac:dyDescent="0.25">
      <c r="D46" s="15">
        <f t="shared" ref="D46:D51" si="3">D38+7</f>
        <v>43239</v>
      </c>
      <c r="E46" s="55"/>
      <c r="F46" s="56" t="str">
        <f>LOOKUP(2,A2:A15,B2:B15)</f>
        <v>Team 2</v>
      </c>
      <c r="G46" s="57" t="s">
        <v>9</v>
      </c>
      <c r="H46" s="56" t="str">
        <f>LOOKUP(9,A2:A15,B2:B15)</f>
        <v>Team 9</v>
      </c>
      <c r="I46" s="115"/>
      <c r="J46" s="119"/>
    </row>
    <row r="47" spans="4:10" x14ac:dyDescent="0.25">
      <c r="D47" s="15">
        <f t="shared" si="3"/>
        <v>43239</v>
      </c>
      <c r="E47" s="55"/>
      <c r="F47" s="56" t="str">
        <f>LOOKUP(3,A2:A15,B2:B15)</f>
        <v>Team 3</v>
      </c>
      <c r="G47" s="57" t="s">
        <v>9</v>
      </c>
      <c r="H47" s="56" t="str">
        <f>LOOKUP(8,A2:A15,B2:B15)</f>
        <v>Team 8</v>
      </c>
      <c r="I47" s="115"/>
      <c r="J47" s="119"/>
    </row>
    <row r="48" spans="4:10" x14ac:dyDescent="0.25">
      <c r="D48" s="15">
        <f t="shared" si="3"/>
        <v>43239</v>
      </c>
      <c r="E48" s="55"/>
      <c r="F48" s="56" t="str">
        <f>LOOKUP(4,A2:A15,B2:B15)</f>
        <v>Team 4</v>
      </c>
      <c r="G48" s="57" t="s">
        <v>9</v>
      </c>
      <c r="H48" s="56" t="str">
        <f>LOOKUP(7,A2:A15,B2:B15)</f>
        <v>Team 7</v>
      </c>
      <c r="I48" s="115"/>
      <c r="J48" s="119"/>
    </row>
    <row r="49" spans="4:10" x14ac:dyDescent="0.25">
      <c r="D49" s="15">
        <f t="shared" si="3"/>
        <v>43239</v>
      </c>
      <c r="E49" s="55"/>
      <c r="F49" s="56" t="str">
        <f>LOOKUP(5,A2:A15,B2:B15)</f>
        <v>Team 5</v>
      </c>
      <c r="G49" s="57" t="s">
        <v>9</v>
      </c>
      <c r="H49" s="56" t="str">
        <f>LOOKUP(6,A2:A15,B2:B15)</f>
        <v>Team 6</v>
      </c>
      <c r="I49" s="115"/>
      <c r="J49" s="119"/>
    </row>
    <row r="50" spans="4:10" x14ac:dyDescent="0.25">
      <c r="D50" s="15">
        <f t="shared" si="3"/>
        <v>43239</v>
      </c>
      <c r="E50" s="55"/>
      <c r="F50" s="56" t="str">
        <f>LOOKUP(13,A2:A15,B2:B15)</f>
        <v>Team 13</v>
      </c>
      <c r="G50" s="57" t="s">
        <v>9</v>
      </c>
      <c r="H50" s="56" t="str">
        <f>LOOKUP(11,A2:A15,B2:B15)</f>
        <v>Team 11</v>
      </c>
      <c r="I50" s="115"/>
      <c r="J50" s="119"/>
    </row>
    <row r="51" spans="4:10" x14ac:dyDescent="0.25">
      <c r="D51" s="15">
        <f t="shared" si="3"/>
        <v>43239</v>
      </c>
      <c r="E51" s="55"/>
      <c r="F51" s="56" t="str">
        <f>LOOKUP(12,A2:A15,B2:B15)</f>
        <v>Team 12</v>
      </c>
      <c r="G51" s="57" t="s">
        <v>9</v>
      </c>
      <c r="H51" s="56" t="str">
        <f>LOOKUP(14,A2:A15,B2:B15)</f>
        <v>Team 14</v>
      </c>
      <c r="I51" s="115"/>
      <c r="J51" s="119"/>
    </row>
    <row r="52" spans="4:10" x14ac:dyDescent="0.25">
      <c r="D52" s="106" t="s">
        <v>28</v>
      </c>
      <c r="E52" s="107"/>
      <c r="F52" s="108"/>
      <c r="G52" s="109"/>
      <c r="H52" s="108"/>
      <c r="I52" s="114"/>
      <c r="J52" s="120"/>
    </row>
    <row r="53" spans="4:10" x14ac:dyDescent="0.25">
      <c r="D53" s="15">
        <f>D45+7</f>
        <v>43246</v>
      </c>
      <c r="E53" s="55"/>
      <c r="F53" s="56" t="str">
        <f>LOOKUP(9,A2:A15,B2:B15)</f>
        <v>Team 9</v>
      </c>
      <c r="G53" s="57" t="s">
        <v>9</v>
      </c>
      <c r="H53" s="56" t="str">
        <f>LOOKUP(1,A2:A15,B2:B15)</f>
        <v>Team 1</v>
      </c>
      <c r="I53" s="115"/>
      <c r="J53" s="119"/>
    </row>
    <row r="54" spans="4:10" x14ac:dyDescent="0.25">
      <c r="D54" s="15">
        <f t="shared" ref="D54:D59" si="4">D46+7</f>
        <v>43246</v>
      </c>
      <c r="E54" s="55"/>
      <c r="F54" s="56" t="str">
        <f>LOOKUP(8,A2:A15,B2:B15)</f>
        <v>Team 8</v>
      </c>
      <c r="G54" s="57" t="s">
        <v>9</v>
      </c>
      <c r="H54" s="56" t="str">
        <f>LOOKUP(2,A2:A15,B2:B15)</f>
        <v>Team 2</v>
      </c>
      <c r="I54" s="115"/>
      <c r="J54" s="119"/>
    </row>
    <row r="55" spans="4:10" x14ac:dyDescent="0.25">
      <c r="D55" s="15">
        <f t="shared" si="4"/>
        <v>43246</v>
      </c>
      <c r="E55" s="55"/>
      <c r="F55" s="56" t="str">
        <f>LOOKUP(7,A2:A15,B2:B15)</f>
        <v>Team 7</v>
      </c>
      <c r="G55" s="57" t="s">
        <v>9</v>
      </c>
      <c r="H55" s="56" t="str">
        <f>LOOKUP(3,A2:A15,B2:B15)</f>
        <v>Team 3</v>
      </c>
      <c r="I55" s="115"/>
      <c r="J55" s="119"/>
    </row>
    <row r="56" spans="4:10" x14ac:dyDescent="0.25">
      <c r="D56" s="15">
        <f t="shared" si="4"/>
        <v>43246</v>
      </c>
      <c r="E56" s="55"/>
      <c r="F56" s="56" t="str">
        <f>LOOKUP(6,A2:A15,B2:B15)</f>
        <v>Team 6</v>
      </c>
      <c r="G56" s="57" t="s">
        <v>9</v>
      </c>
      <c r="H56" s="56" t="str">
        <f>LOOKUP(4,A2:A15,B2:B15)</f>
        <v>Team 4</v>
      </c>
      <c r="I56" s="115"/>
      <c r="J56" s="119"/>
    </row>
    <row r="57" spans="4:10" x14ac:dyDescent="0.25">
      <c r="D57" s="15">
        <f t="shared" si="4"/>
        <v>43246</v>
      </c>
      <c r="E57" s="55"/>
      <c r="F57" s="56" t="str">
        <f>LOOKUP(14,A2:A15,B2:B15)</f>
        <v>Team 14</v>
      </c>
      <c r="G57" s="57" t="s">
        <v>9</v>
      </c>
      <c r="H57" s="56" t="str">
        <f>LOOKUP(5,A2:A15,B2:B15)</f>
        <v>Team 5</v>
      </c>
      <c r="I57" s="115"/>
      <c r="J57" s="119"/>
    </row>
    <row r="58" spans="4:10" x14ac:dyDescent="0.25">
      <c r="D58" s="15">
        <f t="shared" si="4"/>
        <v>43246</v>
      </c>
      <c r="E58" s="55"/>
      <c r="F58" s="56" t="str">
        <f>LOOKUP(10,A2:A15,B2:B15)</f>
        <v>Team 10</v>
      </c>
      <c r="G58" s="57" t="s">
        <v>9</v>
      </c>
      <c r="H58" s="56" t="str">
        <f>LOOKUP(13,A2:A15,B2:B15)</f>
        <v>Team 13</v>
      </c>
      <c r="I58" s="115"/>
      <c r="J58" s="119"/>
    </row>
    <row r="59" spans="4:10" x14ac:dyDescent="0.25">
      <c r="D59" s="15">
        <f t="shared" si="4"/>
        <v>43246</v>
      </c>
      <c r="E59" s="55"/>
      <c r="F59" s="56" t="str">
        <f>LOOKUP(11,A2:A15,B2:B15)</f>
        <v>Team 11</v>
      </c>
      <c r="G59" s="57" t="s">
        <v>9</v>
      </c>
      <c r="H59" s="56" t="str">
        <f>LOOKUP(12,A2:A15,B2:B15)</f>
        <v>Team 12</v>
      </c>
      <c r="I59" s="115"/>
      <c r="J59" s="119"/>
    </row>
    <row r="60" spans="4:10" x14ac:dyDescent="0.25">
      <c r="D60" s="106" t="s">
        <v>30</v>
      </c>
      <c r="E60" s="107"/>
      <c r="F60" s="108"/>
      <c r="G60" s="109"/>
      <c r="H60" s="108"/>
      <c r="I60" s="114"/>
      <c r="J60" s="120"/>
    </row>
    <row r="61" spans="4:10" x14ac:dyDescent="0.25">
      <c r="D61" s="15">
        <f>D53+7</f>
        <v>43253</v>
      </c>
      <c r="E61" s="55"/>
      <c r="F61" s="56" t="str">
        <f>LOOKUP(1,A2:A15,B2:B15)</f>
        <v>Team 1</v>
      </c>
      <c r="G61" s="57" t="s">
        <v>9</v>
      </c>
      <c r="H61" s="56" t="str">
        <f>LOOKUP(8,A2:A15,B2:B15)</f>
        <v>Team 8</v>
      </c>
      <c r="I61" s="115"/>
      <c r="J61" s="119"/>
    </row>
    <row r="62" spans="4:10" x14ac:dyDescent="0.25">
      <c r="D62" s="15">
        <f t="shared" ref="D62:D67" si="5">D54+7</f>
        <v>43253</v>
      </c>
      <c r="E62" s="55"/>
      <c r="F62" s="56" t="str">
        <f>LOOKUP(2,A2:A15,B2:B15)</f>
        <v>Team 2</v>
      </c>
      <c r="G62" s="57" t="s">
        <v>9</v>
      </c>
      <c r="H62" s="56" t="str">
        <f>LOOKUP(7,A2:A15,B2:B15)</f>
        <v>Team 7</v>
      </c>
      <c r="I62" s="115"/>
      <c r="J62" s="119"/>
    </row>
    <row r="63" spans="4:10" x14ac:dyDescent="0.25">
      <c r="D63" s="15">
        <f t="shared" si="5"/>
        <v>43253</v>
      </c>
      <c r="E63" s="55"/>
      <c r="F63" s="56" t="str">
        <f>LOOKUP(3,A2:A15,B2:B15)</f>
        <v>Team 3</v>
      </c>
      <c r="G63" s="57" t="s">
        <v>9</v>
      </c>
      <c r="H63" s="56" t="str">
        <f>LOOKUP(6,A2:A15,B2:B15)</f>
        <v>Team 6</v>
      </c>
      <c r="I63" s="115"/>
      <c r="J63" s="119"/>
    </row>
    <row r="64" spans="4:10" x14ac:dyDescent="0.25">
      <c r="D64" s="15">
        <f t="shared" si="5"/>
        <v>43253</v>
      </c>
      <c r="E64" s="55"/>
      <c r="F64" s="56" t="str">
        <f>LOOKUP(4,A2:A15,B2:B15)</f>
        <v>Team 4</v>
      </c>
      <c r="G64" s="57" t="s">
        <v>9</v>
      </c>
      <c r="H64" s="56" t="str">
        <f>LOOKUP(5,A2:A15,B2:B15)</f>
        <v>Team 5</v>
      </c>
      <c r="I64" s="115"/>
      <c r="J64" s="119"/>
    </row>
    <row r="65" spans="4:10" x14ac:dyDescent="0.25">
      <c r="D65" s="15">
        <f t="shared" si="5"/>
        <v>43253</v>
      </c>
      <c r="E65" s="55"/>
      <c r="F65" s="56" t="str">
        <f>LOOKUP(13,A2:A15,B2:B15)</f>
        <v>Team 13</v>
      </c>
      <c r="G65" s="57" t="s">
        <v>9</v>
      </c>
      <c r="H65" s="56" t="str">
        <f>LOOKUP(9,A2:A15,B2:B15)</f>
        <v>Team 9</v>
      </c>
      <c r="I65" s="115"/>
      <c r="J65" s="119"/>
    </row>
    <row r="66" spans="4:10" x14ac:dyDescent="0.25">
      <c r="D66" s="15">
        <f t="shared" si="5"/>
        <v>43253</v>
      </c>
      <c r="E66" s="55"/>
      <c r="F66" s="56" t="str">
        <f>LOOKUP(12,A2:A15,B2:B15)</f>
        <v>Team 12</v>
      </c>
      <c r="G66" s="57" t="s">
        <v>9</v>
      </c>
      <c r="H66" s="56" t="str">
        <f>LOOKUP(10,A2:A15,B2:B15)</f>
        <v>Team 10</v>
      </c>
      <c r="I66" s="115"/>
      <c r="J66" s="119"/>
    </row>
    <row r="67" spans="4:10" x14ac:dyDescent="0.25">
      <c r="D67" s="15">
        <f t="shared" si="5"/>
        <v>43253</v>
      </c>
      <c r="E67" s="55"/>
      <c r="F67" s="56" t="str">
        <f>LOOKUP(14,A2:A15,B2:B15)</f>
        <v>Team 14</v>
      </c>
      <c r="G67" s="57" t="s">
        <v>9</v>
      </c>
      <c r="H67" s="56" t="str">
        <f>LOOKUP(11,A2:A15,B2:B15)</f>
        <v>Team 11</v>
      </c>
      <c r="I67" s="115"/>
      <c r="J67" s="119"/>
    </row>
    <row r="68" spans="4:10" x14ac:dyDescent="0.25">
      <c r="D68" s="106" t="s">
        <v>29</v>
      </c>
      <c r="E68" s="107"/>
      <c r="F68" s="108"/>
      <c r="G68" s="109"/>
      <c r="H68" s="108"/>
      <c r="I68" s="114"/>
      <c r="J68" s="120"/>
    </row>
    <row r="69" spans="4:10" x14ac:dyDescent="0.25">
      <c r="D69" s="15">
        <f>D61+7</f>
        <v>43260</v>
      </c>
      <c r="E69" s="55"/>
      <c r="F69" s="56" t="str">
        <f>LOOKUP(7,A2:A15,B2:B15)</f>
        <v>Team 7</v>
      </c>
      <c r="G69" s="57" t="s">
        <v>9</v>
      </c>
      <c r="H69" s="56" t="str">
        <f>LOOKUP(1,A2:A15,B2:B15)</f>
        <v>Team 1</v>
      </c>
      <c r="I69" s="115"/>
      <c r="J69" s="119"/>
    </row>
    <row r="70" spans="4:10" x14ac:dyDescent="0.25">
      <c r="D70" s="15">
        <f t="shared" ref="D70:D75" si="6">D62+7</f>
        <v>43260</v>
      </c>
      <c r="E70" s="55"/>
      <c r="F70" s="56" t="str">
        <f>LOOKUP(6,A2:A15,B2:B15)</f>
        <v>Team 6</v>
      </c>
      <c r="G70" s="57" t="s">
        <v>9</v>
      </c>
      <c r="H70" s="56" t="str">
        <f>LOOKUP(2,A2:A15,B2:B15)</f>
        <v>Team 2</v>
      </c>
      <c r="I70" s="115"/>
      <c r="J70" s="119"/>
    </row>
    <row r="71" spans="4:10" x14ac:dyDescent="0.25">
      <c r="D71" s="15">
        <f t="shared" si="6"/>
        <v>43260</v>
      </c>
      <c r="E71" s="55"/>
      <c r="F71" s="56" t="str">
        <f>LOOKUP(5,A2:A15,B2:B15)</f>
        <v>Team 5</v>
      </c>
      <c r="G71" s="57" t="s">
        <v>9</v>
      </c>
      <c r="H71" s="56" t="str">
        <f>LOOKUP(3,A2:A15,B2:B15)</f>
        <v>Team 3</v>
      </c>
      <c r="I71" s="115"/>
      <c r="J71" s="119"/>
    </row>
    <row r="72" spans="4:10" x14ac:dyDescent="0.25">
      <c r="D72" s="15">
        <f t="shared" si="6"/>
        <v>43260</v>
      </c>
      <c r="E72" s="55"/>
      <c r="F72" s="56" t="str">
        <f>LOOKUP(4,A2:A15,B2:B15)</f>
        <v>Team 4</v>
      </c>
      <c r="G72" s="57" t="s">
        <v>9</v>
      </c>
      <c r="H72" s="56" t="str">
        <f>LOOKUP(14,A2:A15,B2:B15)</f>
        <v>Team 14</v>
      </c>
      <c r="I72" s="115"/>
      <c r="J72" s="119"/>
    </row>
    <row r="73" spans="4:10" x14ac:dyDescent="0.25">
      <c r="D73" s="15">
        <f t="shared" si="6"/>
        <v>43260</v>
      </c>
      <c r="E73" s="55"/>
      <c r="F73" s="56" t="str">
        <f>LOOKUP(8,A2:A15,B2:B15)</f>
        <v>Team 8</v>
      </c>
      <c r="G73" s="57" t="s">
        <v>9</v>
      </c>
      <c r="H73" s="56" t="str">
        <f>LOOKUP(13,A2:A15,B2:B15)</f>
        <v>Team 13</v>
      </c>
      <c r="I73" s="115"/>
      <c r="J73" s="119"/>
    </row>
    <row r="74" spans="4:10" x14ac:dyDescent="0.25">
      <c r="D74" s="15">
        <f t="shared" si="6"/>
        <v>43260</v>
      </c>
      <c r="E74" s="55"/>
      <c r="F74" s="56" t="str">
        <f>LOOKUP(9,A2:A15,B2:B15)</f>
        <v>Team 9</v>
      </c>
      <c r="G74" s="57" t="s">
        <v>9</v>
      </c>
      <c r="H74" s="56" t="str">
        <f>LOOKUP(12,A2:A15,B2:B15)</f>
        <v>Team 12</v>
      </c>
      <c r="I74" s="115"/>
      <c r="J74" s="119"/>
    </row>
    <row r="75" spans="4:10" x14ac:dyDescent="0.25">
      <c r="D75" s="15">
        <f t="shared" si="6"/>
        <v>43260</v>
      </c>
      <c r="E75" s="55"/>
      <c r="F75" s="56" t="str">
        <f>LOOKUP(10,A2:A15,B2:B15)</f>
        <v>Team 10</v>
      </c>
      <c r="G75" s="57" t="s">
        <v>9</v>
      </c>
      <c r="H75" s="56" t="str">
        <f>LOOKUP(11,A2:A15,B2:B15)</f>
        <v>Team 11</v>
      </c>
      <c r="I75" s="115"/>
      <c r="J75" s="119"/>
    </row>
    <row r="76" spans="4:10" x14ac:dyDescent="0.25">
      <c r="D76" s="106" t="s">
        <v>31</v>
      </c>
      <c r="E76" s="107"/>
      <c r="F76" s="108"/>
      <c r="G76" s="109"/>
      <c r="H76" s="108"/>
      <c r="I76" s="114"/>
      <c r="J76" s="120"/>
    </row>
    <row r="77" spans="4:10" x14ac:dyDescent="0.25">
      <c r="D77" s="15">
        <f>D69+7</f>
        <v>43267</v>
      </c>
      <c r="E77" s="55"/>
      <c r="F77" s="56" t="str">
        <f>LOOKUP(1,A2:A15,B2:B15)</f>
        <v>Team 1</v>
      </c>
      <c r="G77" s="57" t="s">
        <v>9</v>
      </c>
      <c r="H77" s="56" t="str">
        <f>LOOKUP(6,A2:A15,B2:B15)</f>
        <v>Team 6</v>
      </c>
      <c r="I77" s="115"/>
      <c r="J77" s="119"/>
    </row>
    <row r="78" spans="4:10" x14ac:dyDescent="0.25">
      <c r="D78" s="15">
        <f>D77</f>
        <v>43267</v>
      </c>
      <c r="E78" s="55"/>
      <c r="F78" s="56" t="str">
        <f>LOOKUP(2,A2:A15,B2:B15)</f>
        <v>Team 2</v>
      </c>
      <c r="G78" s="57" t="s">
        <v>9</v>
      </c>
      <c r="H78" s="56" t="str">
        <f>LOOKUP(5,A2:A15,B2:B15)</f>
        <v>Team 5</v>
      </c>
      <c r="I78" s="115"/>
      <c r="J78" s="119"/>
    </row>
    <row r="79" spans="4:10" x14ac:dyDescent="0.25">
      <c r="D79" s="15">
        <f>D77</f>
        <v>43267</v>
      </c>
      <c r="E79" s="55"/>
      <c r="F79" s="56" t="str">
        <f>LOOKUP(3,A2:A15,B2:B15)</f>
        <v>Team 3</v>
      </c>
      <c r="G79" s="57" t="s">
        <v>9</v>
      </c>
      <c r="H79" s="56" t="str">
        <f>LOOKUP(4,A2:A15,B2:B15)</f>
        <v>Team 4</v>
      </c>
      <c r="I79" s="115"/>
      <c r="J79" s="119"/>
    </row>
    <row r="80" spans="4:10" x14ac:dyDescent="0.25">
      <c r="D80" s="15">
        <f>D77</f>
        <v>43267</v>
      </c>
      <c r="E80" s="55"/>
      <c r="F80" s="56" t="str">
        <f>LOOKUP(13,A2:A15,B2:B15)</f>
        <v>Team 13</v>
      </c>
      <c r="G80" s="57" t="s">
        <v>9</v>
      </c>
      <c r="H80" s="56" t="str">
        <f>LOOKUP(7,A2:A15,B2:B15)</f>
        <v>Team 7</v>
      </c>
      <c r="I80" s="115"/>
      <c r="J80" s="119"/>
    </row>
    <row r="81" spans="4:10" x14ac:dyDescent="0.25">
      <c r="D81" s="15">
        <f>D77</f>
        <v>43267</v>
      </c>
      <c r="E81" s="55"/>
      <c r="F81" s="56" t="str">
        <f>LOOKUP(12,A2:A15,B2:B15)</f>
        <v>Team 12</v>
      </c>
      <c r="G81" s="57" t="s">
        <v>9</v>
      </c>
      <c r="H81" s="56" t="str">
        <f>LOOKUP(8,A2:A15,B2:B15)</f>
        <v>Team 8</v>
      </c>
      <c r="I81" s="115"/>
      <c r="J81" s="119"/>
    </row>
    <row r="82" spans="4:10" x14ac:dyDescent="0.25">
      <c r="D82" s="15">
        <f>D77</f>
        <v>43267</v>
      </c>
      <c r="E82" s="55"/>
      <c r="F82" s="56" t="str">
        <f>LOOKUP(11,A2:A15,B2:B15)</f>
        <v>Team 11</v>
      </c>
      <c r="G82" s="57" t="s">
        <v>9</v>
      </c>
      <c r="H82" s="56" t="str">
        <f>LOOKUP(9,A2:A15,B2:B15)</f>
        <v>Team 9</v>
      </c>
      <c r="I82" s="115"/>
      <c r="J82" s="119"/>
    </row>
    <row r="83" spans="4:10" ht="15.75" thickBot="1" x14ac:dyDescent="0.3">
      <c r="D83" s="15">
        <f>D77</f>
        <v>43267</v>
      </c>
      <c r="E83" s="55"/>
      <c r="F83" s="56" t="str">
        <f>LOOKUP(14,A2:A15,B2:B15)</f>
        <v>Team 14</v>
      </c>
      <c r="G83" s="57" t="s">
        <v>9</v>
      </c>
      <c r="H83" s="56" t="str">
        <f>LOOKUP(10,A2:A15,B2:B15)</f>
        <v>Team 10</v>
      </c>
      <c r="I83" s="115"/>
      <c r="J83" s="119"/>
    </row>
    <row r="84" spans="4:10" ht="19.5" thickBot="1" x14ac:dyDescent="0.35">
      <c r="D84" s="173" t="s">
        <v>39</v>
      </c>
      <c r="E84" s="174"/>
      <c r="F84" s="174"/>
      <c r="G84" s="174"/>
      <c r="H84" s="174"/>
      <c r="I84" s="174"/>
      <c r="J84" s="175"/>
    </row>
    <row r="85" spans="4:10" x14ac:dyDescent="0.25">
      <c r="D85" s="106" t="s">
        <v>32</v>
      </c>
      <c r="E85" s="107"/>
      <c r="F85" s="108"/>
      <c r="G85" s="109"/>
      <c r="H85" s="108"/>
      <c r="I85" s="114"/>
      <c r="J85" s="120"/>
    </row>
    <row r="86" spans="4:10" x14ac:dyDescent="0.25">
      <c r="D86" s="15">
        <v>43295</v>
      </c>
      <c r="E86" s="55"/>
      <c r="F86" s="56" t="str">
        <f>LOOKUP(5,A2:A15,B2:B15)</f>
        <v>Team 5</v>
      </c>
      <c r="G86" s="57" t="s">
        <v>9</v>
      </c>
      <c r="H86" s="56" t="str">
        <f>LOOKUP(1,A2:A15,B2:B15)</f>
        <v>Team 1</v>
      </c>
      <c r="I86" s="115"/>
      <c r="J86" s="119" t="s">
        <v>71</v>
      </c>
    </row>
    <row r="87" spans="4:10" x14ac:dyDescent="0.25">
      <c r="D87" s="15">
        <v>43295</v>
      </c>
      <c r="E87" s="55"/>
      <c r="F87" s="56" t="str">
        <f>LOOKUP(4,A2:A15,B2:B15)</f>
        <v>Team 4</v>
      </c>
      <c r="G87" s="57" t="s">
        <v>9</v>
      </c>
      <c r="H87" s="56" t="str">
        <f>LOOKUP(2,A2:A15,B2:B15)</f>
        <v>Team 2</v>
      </c>
      <c r="I87" s="115"/>
      <c r="J87" s="119" t="s">
        <v>71</v>
      </c>
    </row>
    <row r="88" spans="4:10" x14ac:dyDescent="0.25">
      <c r="D88" s="15">
        <v>43295</v>
      </c>
      <c r="E88" s="55"/>
      <c r="F88" s="56" t="str">
        <f>LOOKUP(3,A2:A15,B2:B15)</f>
        <v>Team 3</v>
      </c>
      <c r="G88" s="57" t="s">
        <v>9</v>
      </c>
      <c r="H88" s="56" t="str">
        <f>LOOKUP(14,A2:A15,B2:B15)</f>
        <v>Team 14</v>
      </c>
      <c r="I88" s="115"/>
      <c r="J88" s="119" t="s">
        <v>71</v>
      </c>
    </row>
    <row r="89" spans="4:10" x14ac:dyDescent="0.25">
      <c r="D89" s="15">
        <v>43295</v>
      </c>
      <c r="E89" s="55"/>
      <c r="F89" s="56" t="str">
        <f>LOOKUP(6,A2:A15,B2:B15)</f>
        <v>Team 6</v>
      </c>
      <c r="G89" s="57" t="s">
        <v>9</v>
      </c>
      <c r="H89" s="56" t="str">
        <f>LOOKUP(13,A2:A15,B2:B15)</f>
        <v>Team 13</v>
      </c>
      <c r="I89" s="115"/>
      <c r="J89" s="119" t="s">
        <v>71</v>
      </c>
    </row>
    <row r="90" spans="4:10" x14ac:dyDescent="0.25">
      <c r="D90" s="15">
        <v>43295</v>
      </c>
      <c r="E90" s="55"/>
      <c r="F90" s="56" t="str">
        <f>LOOKUP(7,A2:A15,B2:B15)</f>
        <v>Team 7</v>
      </c>
      <c r="G90" s="57" t="s">
        <v>9</v>
      </c>
      <c r="H90" s="56" t="str">
        <f>LOOKUP(12,A2:A15,B2:B15)</f>
        <v>Team 12</v>
      </c>
      <c r="I90" s="115"/>
      <c r="J90" s="119" t="s">
        <v>71</v>
      </c>
    </row>
    <row r="91" spans="4:10" x14ac:dyDescent="0.25">
      <c r="D91" s="15">
        <v>43295</v>
      </c>
      <c r="E91" s="55"/>
      <c r="F91" s="56" t="str">
        <f>LOOKUP(8,A2:A15,B2:B15)</f>
        <v>Team 8</v>
      </c>
      <c r="G91" s="57" t="s">
        <v>9</v>
      </c>
      <c r="H91" s="56" t="str">
        <f>LOOKUP(11,A2:A15,B2:B15)</f>
        <v>Team 11</v>
      </c>
      <c r="I91" s="115"/>
      <c r="J91" s="119" t="s">
        <v>71</v>
      </c>
    </row>
    <row r="92" spans="4:10" x14ac:dyDescent="0.25">
      <c r="D92" s="15">
        <v>43295</v>
      </c>
      <c r="E92" s="55"/>
      <c r="F92" s="56" t="str">
        <f>LOOKUP(9,A2:A15,B2:B15)</f>
        <v>Team 9</v>
      </c>
      <c r="G92" s="57" t="s">
        <v>9</v>
      </c>
      <c r="H92" s="56" t="str">
        <f>LOOKUP(10,A2:A15,B2:B15)</f>
        <v>Team 10</v>
      </c>
      <c r="I92" s="115"/>
      <c r="J92" s="119" t="s">
        <v>71</v>
      </c>
    </row>
    <row r="93" spans="4:10" x14ac:dyDescent="0.25">
      <c r="D93" s="106" t="s">
        <v>33</v>
      </c>
      <c r="E93" s="107"/>
      <c r="F93" s="108"/>
      <c r="G93" s="109"/>
      <c r="H93" s="108"/>
      <c r="I93" s="114"/>
      <c r="J93" s="120"/>
    </row>
    <row r="94" spans="4:10" x14ac:dyDescent="0.25">
      <c r="D94" s="15">
        <f>D86+7</f>
        <v>43302</v>
      </c>
      <c r="E94" s="55"/>
      <c r="F94" s="56" t="str">
        <f>LOOKUP(1,A2:A15,B2:B15)</f>
        <v>Team 1</v>
      </c>
      <c r="G94" s="57" t="s">
        <v>9</v>
      </c>
      <c r="H94" s="56" t="str">
        <f>LOOKUP(4,A2:A15,B2:B15)</f>
        <v>Team 4</v>
      </c>
      <c r="I94" s="115"/>
      <c r="J94" s="119"/>
    </row>
    <row r="95" spans="4:10" x14ac:dyDescent="0.25">
      <c r="D95" s="15">
        <f t="shared" ref="D95:D100" si="7">D87+7</f>
        <v>43302</v>
      </c>
      <c r="E95" s="55"/>
      <c r="F95" s="56" t="str">
        <f>LOOKUP(2,A2:A15,B2:B15)</f>
        <v>Team 2</v>
      </c>
      <c r="G95" s="57" t="s">
        <v>9</v>
      </c>
      <c r="H95" s="56" t="str">
        <f>LOOKUP(3,A2:A15,B2:B15)</f>
        <v>Team 3</v>
      </c>
      <c r="I95" s="115"/>
      <c r="J95" s="119"/>
    </row>
    <row r="96" spans="4:10" x14ac:dyDescent="0.25">
      <c r="D96" s="15">
        <f t="shared" si="7"/>
        <v>43302</v>
      </c>
      <c r="E96" s="55"/>
      <c r="F96" s="56" t="str">
        <f>LOOKUP(13,A2:A15,B2:B15)</f>
        <v>Team 13</v>
      </c>
      <c r="G96" s="57" t="s">
        <v>9</v>
      </c>
      <c r="H96" s="56" t="str">
        <f>LOOKUP(5,A2:A15,B2:B15)</f>
        <v>Team 5</v>
      </c>
      <c r="I96" s="115"/>
      <c r="J96" s="119"/>
    </row>
    <row r="97" spans="4:10" x14ac:dyDescent="0.25">
      <c r="D97" s="15">
        <f t="shared" si="7"/>
        <v>43302</v>
      </c>
      <c r="E97" s="55"/>
      <c r="F97" s="56" t="str">
        <f>LOOKUP(12,A2:A15,B2:B15)</f>
        <v>Team 12</v>
      </c>
      <c r="G97" s="57" t="s">
        <v>9</v>
      </c>
      <c r="H97" s="56" t="str">
        <f>LOOKUP(6,A2:A15,B2:B15)</f>
        <v>Team 6</v>
      </c>
      <c r="I97" s="115"/>
      <c r="J97" s="119"/>
    </row>
    <row r="98" spans="4:10" x14ac:dyDescent="0.25">
      <c r="D98" s="15">
        <f t="shared" si="7"/>
        <v>43302</v>
      </c>
      <c r="E98" s="55"/>
      <c r="F98" s="56" t="str">
        <f>LOOKUP(11,A2:A15,B2:B15)</f>
        <v>Team 11</v>
      </c>
      <c r="G98" s="57" t="s">
        <v>9</v>
      </c>
      <c r="H98" s="56" t="str">
        <f>LOOKUP(7,A2:A15,B2:B15)</f>
        <v>Team 7</v>
      </c>
      <c r="I98" s="115"/>
      <c r="J98" s="119"/>
    </row>
    <row r="99" spans="4:10" x14ac:dyDescent="0.25">
      <c r="D99" s="15">
        <f t="shared" si="7"/>
        <v>43302</v>
      </c>
      <c r="E99" s="55"/>
      <c r="F99" s="56" t="str">
        <f>LOOKUP(10,A2:A15,B2:B15)</f>
        <v>Team 10</v>
      </c>
      <c r="G99" s="57" t="s">
        <v>9</v>
      </c>
      <c r="H99" s="56" t="str">
        <f>LOOKUP(8,A2:A15,B2:B15)</f>
        <v>Team 8</v>
      </c>
      <c r="I99" s="115"/>
      <c r="J99" s="119"/>
    </row>
    <row r="100" spans="4:10" x14ac:dyDescent="0.25">
      <c r="D100" s="15">
        <f t="shared" si="7"/>
        <v>43302</v>
      </c>
      <c r="E100" s="55"/>
      <c r="F100" s="56" t="str">
        <f>LOOKUP(14,A2:A15,B2:B15)</f>
        <v>Team 14</v>
      </c>
      <c r="G100" s="57" t="s">
        <v>9</v>
      </c>
      <c r="H100" s="56" t="str">
        <f>LOOKUP(9,A2:A15,B2:B15)</f>
        <v>Team 9</v>
      </c>
      <c r="I100" s="115"/>
      <c r="J100" s="119"/>
    </row>
    <row r="101" spans="4:10" x14ac:dyDescent="0.25">
      <c r="D101" s="106" t="s">
        <v>34</v>
      </c>
      <c r="E101" s="107"/>
      <c r="F101" s="108"/>
      <c r="G101" s="109"/>
      <c r="H101" s="108"/>
      <c r="I101" s="114"/>
      <c r="J101" s="120"/>
    </row>
    <row r="102" spans="4:10" x14ac:dyDescent="0.25">
      <c r="D102" s="15">
        <f>D94+7</f>
        <v>43309</v>
      </c>
      <c r="E102" s="55"/>
      <c r="F102" s="56" t="str">
        <f>LOOKUP(3,A2:A15,B2:B15)</f>
        <v>Team 3</v>
      </c>
      <c r="G102" s="57" t="s">
        <v>9</v>
      </c>
      <c r="H102" s="56" t="str">
        <f>LOOKUP(1,A2:A15,B2:B15)</f>
        <v>Team 1</v>
      </c>
      <c r="I102" s="115"/>
      <c r="J102" s="119"/>
    </row>
    <row r="103" spans="4:10" x14ac:dyDescent="0.25">
      <c r="D103" s="15">
        <f t="shared" ref="D103:D108" si="8">D95+7</f>
        <v>43309</v>
      </c>
      <c r="E103" s="55"/>
      <c r="F103" s="56" t="str">
        <f>LOOKUP(2,A2:A15,B2:B15)</f>
        <v>Team 2</v>
      </c>
      <c r="G103" s="57" t="s">
        <v>9</v>
      </c>
      <c r="H103" s="56" t="str">
        <f>LOOKUP(14,A2:A15,B2:B15)</f>
        <v>Team 14</v>
      </c>
      <c r="I103" s="115"/>
      <c r="J103" s="119"/>
    </row>
    <row r="104" spans="4:10" x14ac:dyDescent="0.25">
      <c r="D104" s="15">
        <f t="shared" si="8"/>
        <v>43309</v>
      </c>
      <c r="E104" s="55"/>
      <c r="F104" s="56" t="str">
        <f>LOOKUP(4,A2:A15,B2:B15)</f>
        <v>Team 4</v>
      </c>
      <c r="G104" s="57" t="s">
        <v>9</v>
      </c>
      <c r="H104" s="56" t="str">
        <f>LOOKUP(13,A2:A15,B2:B15)</f>
        <v>Team 13</v>
      </c>
      <c r="I104" s="115"/>
      <c r="J104" s="119"/>
    </row>
    <row r="105" spans="4:10" x14ac:dyDescent="0.25">
      <c r="D105" s="15">
        <f t="shared" si="8"/>
        <v>43309</v>
      </c>
      <c r="E105" s="55"/>
      <c r="F105" s="56" t="str">
        <f>LOOKUP(5,A2:A15,B2:B15)</f>
        <v>Team 5</v>
      </c>
      <c r="G105" s="57" t="s">
        <v>9</v>
      </c>
      <c r="H105" s="56" t="str">
        <f>LOOKUP(12,A2:A15,B2:B15)</f>
        <v>Team 12</v>
      </c>
      <c r="I105" s="115"/>
      <c r="J105" s="119"/>
    </row>
    <row r="106" spans="4:10" x14ac:dyDescent="0.25">
      <c r="D106" s="15">
        <f>D98+7</f>
        <v>43309</v>
      </c>
      <c r="E106" s="55"/>
      <c r="F106" s="56" t="str">
        <f>LOOKUP(6,A2:A15,B2:B15)</f>
        <v>Team 6</v>
      </c>
      <c r="G106" s="57" t="s">
        <v>9</v>
      </c>
      <c r="H106" s="56" t="str">
        <f>LOOKUP(11,A2:A15,B2:B15)</f>
        <v>Team 11</v>
      </c>
      <c r="I106" s="115"/>
      <c r="J106" s="119"/>
    </row>
    <row r="107" spans="4:10" x14ac:dyDescent="0.25">
      <c r="D107" s="15">
        <f t="shared" si="8"/>
        <v>43309</v>
      </c>
      <c r="E107" s="55"/>
      <c r="F107" s="56" t="str">
        <f>LOOKUP(7,A2:A15,B2:B15)</f>
        <v>Team 7</v>
      </c>
      <c r="G107" s="57" t="s">
        <v>9</v>
      </c>
      <c r="H107" s="56" t="str">
        <f>LOOKUP(10,A2:A15,B2:B15)</f>
        <v>Team 10</v>
      </c>
      <c r="I107" s="115"/>
      <c r="J107" s="119"/>
    </row>
    <row r="108" spans="4:10" x14ac:dyDescent="0.25">
      <c r="D108" s="15">
        <f t="shared" si="8"/>
        <v>43309</v>
      </c>
      <c r="E108" s="55"/>
      <c r="F108" s="56" t="str">
        <f>LOOKUP(8,A2:A15,B2:B15)</f>
        <v>Team 8</v>
      </c>
      <c r="G108" s="57" t="s">
        <v>9</v>
      </c>
      <c r="H108" s="56" t="str">
        <f>LOOKUP(9,A2:A15,B2:B15)</f>
        <v>Team 9</v>
      </c>
      <c r="I108" s="115"/>
      <c r="J108" s="119"/>
    </row>
    <row r="109" spans="4:10" x14ac:dyDescent="0.25">
      <c r="D109" s="106" t="s">
        <v>35</v>
      </c>
      <c r="E109" s="107"/>
      <c r="F109" s="108"/>
      <c r="G109" s="109"/>
      <c r="H109" s="108"/>
      <c r="I109" s="114"/>
      <c r="J109" s="120"/>
    </row>
    <row r="110" spans="4:10" x14ac:dyDescent="0.25">
      <c r="D110" s="15">
        <f>D102+7</f>
        <v>43316</v>
      </c>
      <c r="E110" s="55"/>
      <c r="F110" s="56" t="str">
        <f>LOOKUP(1,A2:A15,B2:B15)</f>
        <v>Team 1</v>
      </c>
      <c r="G110" s="57" t="s">
        <v>9</v>
      </c>
      <c r="H110" s="56" t="str">
        <f>LOOKUP(2,A2:A15,B2:B15)</f>
        <v>Team 2</v>
      </c>
      <c r="I110" s="115"/>
      <c r="J110" s="119"/>
    </row>
    <row r="111" spans="4:10" x14ac:dyDescent="0.25">
      <c r="D111" s="15">
        <f t="shared" ref="D111:D116" si="9">D103+7</f>
        <v>43316</v>
      </c>
      <c r="E111" s="55"/>
      <c r="F111" s="56" t="str">
        <f>LOOKUP(13,A2:A15,B2:B15)</f>
        <v>Team 13</v>
      </c>
      <c r="G111" s="57" t="s">
        <v>9</v>
      </c>
      <c r="H111" s="56" t="str">
        <f>LOOKUP(3,A2:A15,B2:B15)</f>
        <v>Team 3</v>
      </c>
      <c r="I111" s="115"/>
      <c r="J111" s="119"/>
    </row>
    <row r="112" spans="4:10" x14ac:dyDescent="0.25">
      <c r="D112" s="15">
        <f t="shared" si="9"/>
        <v>43316</v>
      </c>
      <c r="E112" s="55"/>
      <c r="F112" s="56" t="str">
        <f>LOOKUP(12,A2:A15,B2:B15)</f>
        <v>Team 12</v>
      </c>
      <c r="G112" s="57" t="s">
        <v>9</v>
      </c>
      <c r="H112" s="56" t="str">
        <f>LOOKUP(4,A2:A15,B2:B15)</f>
        <v>Team 4</v>
      </c>
      <c r="I112" s="115"/>
      <c r="J112" s="119"/>
    </row>
    <row r="113" spans="4:10" x14ac:dyDescent="0.25">
      <c r="D113" s="15">
        <f t="shared" si="9"/>
        <v>43316</v>
      </c>
      <c r="E113" s="55"/>
      <c r="F113" s="56" t="str">
        <f>LOOKUP(11,A2:A15,B2:B15)</f>
        <v>Team 11</v>
      </c>
      <c r="G113" s="57" t="s">
        <v>9</v>
      </c>
      <c r="H113" s="56" t="str">
        <f>LOOKUP(5,A2:A15,B2:B15)</f>
        <v>Team 5</v>
      </c>
      <c r="I113" s="115"/>
      <c r="J113" s="119"/>
    </row>
    <row r="114" spans="4:10" x14ac:dyDescent="0.25">
      <c r="D114" s="15">
        <f t="shared" si="9"/>
        <v>43316</v>
      </c>
      <c r="E114" s="55"/>
      <c r="F114" s="56" t="str">
        <f>LOOKUP(10,A2:A15,B2:B15)</f>
        <v>Team 10</v>
      </c>
      <c r="G114" s="57" t="s">
        <v>9</v>
      </c>
      <c r="H114" s="56" t="str">
        <f>LOOKUP(6,A2:A15,B2:B15)</f>
        <v>Team 6</v>
      </c>
      <c r="I114" s="115"/>
      <c r="J114" s="119"/>
    </row>
    <row r="115" spans="4:10" x14ac:dyDescent="0.25">
      <c r="D115" s="15">
        <f t="shared" si="9"/>
        <v>43316</v>
      </c>
      <c r="E115" s="55"/>
      <c r="F115" s="56" t="str">
        <f>LOOKUP(9,A2:A15,B2:B15)</f>
        <v>Team 9</v>
      </c>
      <c r="G115" s="57" t="s">
        <v>9</v>
      </c>
      <c r="H115" s="56" t="str">
        <f>LOOKUP(7,A2:A15,B2:B15)</f>
        <v>Team 7</v>
      </c>
      <c r="I115" s="115"/>
      <c r="J115" s="119"/>
    </row>
    <row r="116" spans="4:10" x14ac:dyDescent="0.25">
      <c r="D116" s="15">
        <f t="shared" si="9"/>
        <v>43316</v>
      </c>
      <c r="E116" s="55"/>
      <c r="F116" s="56" t="str">
        <f>LOOKUP(14,A2:A15,B2:B15)</f>
        <v>Team 14</v>
      </c>
      <c r="G116" s="57" t="s">
        <v>9</v>
      </c>
      <c r="H116" s="56" t="str">
        <f>LOOKUP(8,A2:A15,B2:B15)</f>
        <v>Team 8</v>
      </c>
      <c r="I116" s="115"/>
      <c r="J116" s="119"/>
    </row>
    <row r="117" spans="4:10" x14ac:dyDescent="0.25">
      <c r="D117" s="106" t="s">
        <v>36</v>
      </c>
      <c r="E117" s="107"/>
      <c r="F117" s="108"/>
      <c r="G117" s="109"/>
      <c r="H117" s="108"/>
      <c r="I117" s="114"/>
      <c r="J117" s="120"/>
    </row>
    <row r="118" spans="4:10" x14ac:dyDescent="0.25">
      <c r="D118" s="15">
        <f>D110+7</f>
        <v>43323</v>
      </c>
      <c r="E118" s="55"/>
      <c r="F118" s="56" t="str">
        <f>LOOKUP(14,A2:A15,B2:B15)</f>
        <v>Team 14</v>
      </c>
      <c r="G118" s="57" t="s">
        <v>9</v>
      </c>
      <c r="H118" s="56" t="str">
        <f>LOOKUP(1,A2:A15,B2:B15)</f>
        <v>Team 1</v>
      </c>
      <c r="I118" s="115"/>
      <c r="J118" s="119"/>
    </row>
    <row r="119" spans="4:10" x14ac:dyDescent="0.25">
      <c r="D119" s="15">
        <f t="shared" ref="D119:D124" si="10">D111+7</f>
        <v>43323</v>
      </c>
      <c r="E119" s="55"/>
      <c r="F119" s="56" t="str">
        <f>LOOKUP(13,A2:A15,B2:B15)</f>
        <v>Team 13</v>
      </c>
      <c r="G119" s="57" t="s">
        <v>9</v>
      </c>
      <c r="H119" s="56" t="str">
        <f>LOOKUP(2,A2:A15,B2:B15)</f>
        <v>Team 2</v>
      </c>
      <c r="I119" s="115"/>
      <c r="J119" s="119"/>
    </row>
    <row r="120" spans="4:10" x14ac:dyDescent="0.25">
      <c r="D120" s="15">
        <f t="shared" si="10"/>
        <v>43323</v>
      </c>
      <c r="E120" s="55"/>
      <c r="F120" s="56" t="str">
        <f>LOOKUP(12,A2:A15,B2:B15)</f>
        <v>Team 12</v>
      </c>
      <c r="G120" s="57" t="s">
        <v>9</v>
      </c>
      <c r="H120" s="56" t="str">
        <f>LOOKUP(3,A2:A15,B2:B15)</f>
        <v>Team 3</v>
      </c>
      <c r="I120" s="115"/>
      <c r="J120" s="119"/>
    </row>
    <row r="121" spans="4:10" x14ac:dyDescent="0.25">
      <c r="D121" s="15">
        <f t="shared" si="10"/>
        <v>43323</v>
      </c>
      <c r="E121" s="55"/>
      <c r="F121" s="56" t="str">
        <f>LOOKUP(11,A2:A15,B2:B15)</f>
        <v>Team 11</v>
      </c>
      <c r="G121" s="57" t="s">
        <v>9</v>
      </c>
      <c r="H121" s="56" t="str">
        <f>LOOKUP(4,A2:A15,B2:B15)</f>
        <v>Team 4</v>
      </c>
      <c r="I121" s="115"/>
      <c r="J121" s="119"/>
    </row>
    <row r="122" spans="4:10" x14ac:dyDescent="0.25">
      <c r="D122" s="15">
        <f t="shared" si="10"/>
        <v>43323</v>
      </c>
      <c r="E122" s="55"/>
      <c r="F122" s="56" t="str">
        <f>LOOKUP(10,A2:A15,B2:B15)</f>
        <v>Team 10</v>
      </c>
      <c r="G122" s="57" t="s">
        <v>9</v>
      </c>
      <c r="H122" s="56" t="str">
        <f>LOOKUP(5,A2:A15,B2:B15)</f>
        <v>Team 5</v>
      </c>
      <c r="I122" s="115"/>
      <c r="J122" s="119"/>
    </row>
    <row r="123" spans="4:10" x14ac:dyDescent="0.25">
      <c r="D123" s="15">
        <f t="shared" si="10"/>
        <v>43323</v>
      </c>
      <c r="E123" s="55"/>
      <c r="F123" s="56" t="str">
        <f>LOOKUP(9,A2:A15,B2:B15)</f>
        <v>Team 9</v>
      </c>
      <c r="G123" s="57" t="s">
        <v>9</v>
      </c>
      <c r="H123" s="56" t="str">
        <f>LOOKUP(6,A2:A15,B2:B15)</f>
        <v>Team 6</v>
      </c>
      <c r="I123" s="115"/>
      <c r="J123" s="119"/>
    </row>
    <row r="124" spans="4:10" x14ac:dyDescent="0.25">
      <c r="D124" s="15">
        <f t="shared" si="10"/>
        <v>43323</v>
      </c>
      <c r="E124" s="55"/>
      <c r="F124" s="56" t="str">
        <f>LOOKUP(8,A2:A15,B2:B15)</f>
        <v>Team 8</v>
      </c>
      <c r="G124" s="57" t="s">
        <v>9</v>
      </c>
      <c r="H124" s="56" t="str">
        <f>LOOKUP(7,A2:A15,B2:B15)</f>
        <v>Team 7</v>
      </c>
      <c r="I124" s="115"/>
      <c r="J124" s="119"/>
    </row>
    <row r="125" spans="4:10" x14ac:dyDescent="0.25">
      <c r="D125" s="106" t="s">
        <v>37</v>
      </c>
      <c r="E125" s="107"/>
      <c r="F125" s="108"/>
      <c r="G125" s="109"/>
      <c r="H125" s="108"/>
      <c r="I125" s="114"/>
      <c r="J125" s="120"/>
    </row>
    <row r="126" spans="4:10" x14ac:dyDescent="0.25">
      <c r="D126" s="15">
        <f>D118+7</f>
        <v>43330</v>
      </c>
      <c r="E126" s="55"/>
      <c r="F126" s="56" t="str">
        <f>LOOKUP(1,A2:A15,B2:B15)</f>
        <v>Team 1</v>
      </c>
      <c r="G126" s="57" t="s">
        <v>9</v>
      </c>
      <c r="H126" s="56" t="str">
        <f>LOOKUP(13,A2:A15,B2:B15)</f>
        <v>Team 13</v>
      </c>
      <c r="I126" s="115"/>
      <c r="J126" s="119"/>
    </row>
    <row r="127" spans="4:10" x14ac:dyDescent="0.25">
      <c r="D127" s="15">
        <f t="shared" ref="D127:D132" si="11">D119+7</f>
        <v>43330</v>
      </c>
      <c r="E127" s="55"/>
      <c r="F127" s="56" t="str">
        <f>LOOKUP(2,A2:A15,B2:B15)</f>
        <v>Team 2</v>
      </c>
      <c r="G127" s="57" t="s">
        <v>9</v>
      </c>
      <c r="H127" s="56" t="str">
        <f>LOOKUP(12,A2:A15,B2:B15)</f>
        <v>Team 12</v>
      </c>
      <c r="I127" s="115"/>
      <c r="J127" s="119"/>
    </row>
    <row r="128" spans="4:10" x14ac:dyDescent="0.25">
      <c r="D128" s="15">
        <f t="shared" si="11"/>
        <v>43330</v>
      </c>
      <c r="E128" s="55"/>
      <c r="F128" s="56" t="str">
        <f>LOOKUP(3,A2:A15,B2:B15)</f>
        <v>Team 3</v>
      </c>
      <c r="G128" s="57" t="s">
        <v>9</v>
      </c>
      <c r="H128" s="56" t="str">
        <f>LOOKUP(11,A2:A15,B2:B15)</f>
        <v>Team 11</v>
      </c>
      <c r="I128" s="115"/>
      <c r="J128" s="119"/>
    </row>
    <row r="129" spans="4:10" x14ac:dyDescent="0.25">
      <c r="D129" s="15">
        <f t="shared" si="11"/>
        <v>43330</v>
      </c>
      <c r="E129" s="55"/>
      <c r="F129" s="56" t="str">
        <f>LOOKUP(4,A2:A15,B2:B15)</f>
        <v>Team 4</v>
      </c>
      <c r="G129" s="57" t="s">
        <v>9</v>
      </c>
      <c r="H129" s="56" t="str">
        <f>LOOKUP(10,A2:A15,B2:B15)</f>
        <v>Team 10</v>
      </c>
      <c r="I129" s="115"/>
      <c r="J129" s="119"/>
    </row>
    <row r="130" spans="4:10" x14ac:dyDescent="0.25">
      <c r="D130" s="15">
        <f t="shared" si="11"/>
        <v>43330</v>
      </c>
      <c r="E130" s="55"/>
      <c r="F130" s="56" t="str">
        <f>LOOKUP(5,A2:A15,B2:B15)</f>
        <v>Team 5</v>
      </c>
      <c r="G130" s="57" t="s">
        <v>9</v>
      </c>
      <c r="H130" s="56" t="str">
        <f>LOOKUP(9,A2:A15,B2:B15)</f>
        <v>Team 9</v>
      </c>
      <c r="I130" s="115"/>
      <c r="J130" s="119"/>
    </row>
    <row r="131" spans="4:10" x14ac:dyDescent="0.25">
      <c r="D131" s="15">
        <f t="shared" si="11"/>
        <v>43330</v>
      </c>
      <c r="E131" s="55"/>
      <c r="F131" s="56" t="str">
        <f>LOOKUP(6,A2:A15,B2:B15)</f>
        <v>Team 6</v>
      </c>
      <c r="G131" s="57" t="s">
        <v>9</v>
      </c>
      <c r="H131" s="56" t="str">
        <f>LOOKUP(8,A2:A15,B2:B15)</f>
        <v>Team 8</v>
      </c>
      <c r="I131" s="115"/>
      <c r="J131" s="119"/>
    </row>
    <row r="132" spans="4:10" x14ac:dyDescent="0.25">
      <c r="D132" s="15">
        <f t="shared" si="11"/>
        <v>43330</v>
      </c>
      <c r="E132" s="55"/>
      <c r="F132" s="56" t="str">
        <f>LOOKUP(7,A2:A15,B2:B15)</f>
        <v>Team 7</v>
      </c>
      <c r="G132" s="57" t="s">
        <v>9</v>
      </c>
      <c r="H132" s="56" t="str">
        <f>LOOKUP(14,A2:A15,B2:B15)</f>
        <v>Team 14</v>
      </c>
      <c r="I132" s="115"/>
      <c r="J132" s="119"/>
    </row>
    <row r="133" spans="4:10" x14ac:dyDescent="0.25">
      <c r="D133" s="106" t="s">
        <v>38</v>
      </c>
      <c r="E133" s="107"/>
      <c r="F133" s="108"/>
      <c r="G133" s="109"/>
      <c r="H133" s="108"/>
      <c r="I133" s="114"/>
      <c r="J133" s="120"/>
    </row>
    <row r="134" spans="4:10" x14ac:dyDescent="0.25">
      <c r="D134" s="15">
        <f>D126+7</f>
        <v>43337</v>
      </c>
      <c r="E134" s="55"/>
      <c r="F134" s="56" t="str">
        <f>LOOKUP(12,A2:A15,B2:B15)</f>
        <v>Team 12</v>
      </c>
      <c r="G134" s="57" t="s">
        <v>9</v>
      </c>
      <c r="H134" s="56" t="str">
        <f>LOOKUP(1,A2:A15,B2:B15)</f>
        <v>Team 1</v>
      </c>
      <c r="I134" s="115"/>
      <c r="J134" s="119"/>
    </row>
    <row r="135" spans="4:10" x14ac:dyDescent="0.25">
      <c r="D135" s="15">
        <f t="shared" ref="D135:D140" si="12">D127+7</f>
        <v>43337</v>
      </c>
      <c r="E135" s="55"/>
      <c r="F135" s="56" t="str">
        <f>LOOKUP(11,A2:A15,B2:B15)</f>
        <v>Team 11</v>
      </c>
      <c r="G135" s="57" t="s">
        <v>9</v>
      </c>
      <c r="H135" s="56" t="str">
        <f>LOOKUP(2,A2:A15,B2:B15)</f>
        <v>Team 2</v>
      </c>
      <c r="I135" s="115"/>
      <c r="J135" s="119"/>
    </row>
    <row r="136" spans="4:10" x14ac:dyDescent="0.25">
      <c r="D136" s="15">
        <f t="shared" si="12"/>
        <v>43337</v>
      </c>
      <c r="E136" s="55"/>
      <c r="F136" s="56" t="str">
        <f>LOOKUP(10,A2:A15,B2:B15)</f>
        <v>Team 10</v>
      </c>
      <c r="G136" s="57" t="s">
        <v>9</v>
      </c>
      <c r="H136" s="56" t="str">
        <f>LOOKUP(3,A2:A15,B2:B15)</f>
        <v>Team 3</v>
      </c>
      <c r="I136" s="115"/>
      <c r="J136" s="119"/>
    </row>
    <row r="137" spans="4:10" x14ac:dyDescent="0.25">
      <c r="D137" s="15">
        <f t="shared" si="12"/>
        <v>43337</v>
      </c>
      <c r="E137" s="55"/>
      <c r="F137" s="56" t="str">
        <f>LOOKUP(9,A2:A15,B2:B15)</f>
        <v>Team 9</v>
      </c>
      <c r="G137" s="57" t="s">
        <v>9</v>
      </c>
      <c r="H137" s="56" t="str">
        <f>LOOKUP(4,A2:A15,B2:B15)</f>
        <v>Team 4</v>
      </c>
      <c r="I137" s="115"/>
      <c r="J137" s="119"/>
    </row>
    <row r="138" spans="4:10" x14ac:dyDescent="0.25">
      <c r="D138" s="15">
        <f t="shared" si="12"/>
        <v>43337</v>
      </c>
      <c r="E138" s="55"/>
      <c r="F138" s="56" t="str">
        <f>LOOKUP(8,A2:A15,B2:B15)</f>
        <v>Team 8</v>
      </c>
      <c r="G138" s="57" t="s">
        <v>9</v>
      </c>
      <c r="H138" s="56" t="str">
        <f>LOOKUP(5,A2:A15,B2:B15)</f>
        <v>Team 5</v>
      </c>
      <c r="I138" s="115"/>
      <c r="J138" s="119"/>
    </row>
    <row r="139" spans="4:10" x14ac:dyDescent="0.25">
      <c r="D139" s="15">
        <f t="shared" si="12"/>
        <v>43337</v>
      </c>
      <c r="E139" s="55"/>
      <c r="F139" s="56" t="str">
        <f>LOOKUP(7,A2:A15,B2:B15)</f>
        <v>Team 7</v>
      </c>
      <c r="G139" s="57" t="s">
        <v>9</v>
      </c>
      <c r="H139" s="56" t="str">
        <f>LOOKUP(6,A2:A15,B2:B15)</f>
        <v>Team 6</v>
      </c>
      <c r="I139" s="115"/>
      <c r="J139" s="119"/>
    </row>
    <row r="140" spans="4:10" ht="15.75" thickBot="1" x14ac:dyDescent="0.3">
      <c r="D140" s="16">
        <f t="shared" si="12"/>
        <v>43337</v>
      </c>
      <c r="E140" s="101"/>
      <c r="F140" s="17" t="str">
        <f>LOOKUP(14,A2:A15,B2:B15)</f>
        <v>Team 14</v>
      </c>
      <c r="G140" s="18" t="s">
        <v>9</v>
      </c>
      <c r="H140" s="17" t="str">
        <f>LOOKUP(13,A2:A15,B2:B15)</f>
        <v>Team 13</v>
      </c>
      <c r="I140" s="116"/>
      <c r="J140" s="121"/>
    </row>
  </sheetData>
  <mergeCells count="3">
    <mergeCell ref="D1:J2"/>
    <mergeCell ref="D3:J4"/>
    <mergeCell ref="D84:J84"/>
  </mergeCells>
  <pageMargins left="0.7" right="0.7" top="0.75" bottom="0.75" header="0.3" footer="0.3"/>
  <pageSetup paperSize="9" scale="85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7"/>
  <sheetViews>
    <sheetView tabSelected="1" workbookViewId="0">
      <selection activeCell="E18" sqref="E17:E18"/>
    </sheetView>
  </sheetViews>
  <sheetFormatPr defaultColWidth="8.85546875" defaultRowHeight="15" x14ac:dyDescent="0.25"/>
  <cols>
    <col min="1" max="1" width="7.140625" style="58" bestFit="1" customWidth="1"/>
    <col min="2" max="2" width="38.5703125" style="58" bestFit="1" customWidth="1"/>
    <col min="3" max="3" width="2.7109375" style="58" customWidth="1"/>
    <col min="4" max="4" width="26" style="62" customWidth="1"/>
    <col min="5" max="5" width="10.5703125" style="61" customWidth="1"/>
    <col min="6" max="6" width="23.7109375" style="60" customWidth="1"/>
    <col min="7" max="7" width="2.28515625" style="59" bestFit="1" customWidth="1"/>
    <col min="8" max="8" width="23.7109375" style="60" customWidth="1"/>
    <col min="9" max="9" width="30.7109375" style="60" customWidth="1"/>
    <col min="10" max="10" width="36.28515625" style="58" customWidth="1"/>
    <col min="11" max="16384" width="8.85546875" style="58"/>
  </cols>
  <sheetData>
    <row r="1" spans="1:10" x14ac:dyDescent="0.25">
      <c r="A1" s="10" t="s">
        <v>14</v>
      </c>
      <c r="B1" s="10" t="s">
        <v>10</v>
      </c>
      <c r="D1" s="167" t="s">
        <v>73</v>
      </c>
      <c r="E1" s="168"/>
      <c r="F1" s="168"/>
      <c r="G1" s="168"/>
      <c r="H1" s="168"/>
      <c r="I1" s="168"/>
      <c r="J1" s="169"/>
    </row>
    <row r="2" spans="1:10" ht="14.45" customHeight="1" x14ac:dyDescent="0.25">
      <c r="A2" s="11">
        <v>1</v>
      </c>
      <c r="B2" s="11" t="s">
        <v>53</v>
      </c>
      <c r="D2" s="170"/>
      <c r="E2" s="171"/>
      <c r="F2" s="171"/>
      <c r="G2" s="171"/>
      <c r="H2" s="171"/>
      <c r="I2" s="171"/>
      <c r="J2" s="172"/>
    </row>
    <row r="3" spans="1:10" ht="14.45" customHeight="1" x14ac:dyDescent="0.25">
      <c r="A3" s="11">
        <v>2</v>
      </c>
      <c r="B3" s="11" t="s">
        <v>54</v>
      </c>
      <c r="D3" s="170" t="s">
        <v>52</v>
      </c>
      <c r="E3" s="171"/>
      <c r="F3" s="171"/>
      <c r="G3" s="171"/>
      <c r="H3" s="171"/>
      <c r="I3" s="171"/>
      <c r="J3" s="172"/>
    </row>
    <row r="4" spans="1:10" ht="14.45" customHeight="1" x14ac:dyDescent="0.25">
      <c r="A4" s="11">
        <v>3</v>
      </c>
      <c r="B4" s="11" t="s">
        <v>55</v>
      </c>
      <c r="D4" s="170"/>
      <c r="E4" s="171"/>
      <c r="F4" s="171"/>
      <c r="G4" s="171"/>
      <c r="H4" s="171"/>
      <c r="I4" s="171"/>
      <c r="J4" s="172"/>
    </row>
    <row r="5" spans="1:10" ht="14.45" customHeight="1" x14ac:dyDescent="0.25">
      <c r="A5" s="11">
        <v>4</v>
      </c>
      <c r="B5" s="11" t="s">
        <v>56</v>
      </c>
      <c r="D5" s="42"/>
      <c r="E5" s="43"/>
      <c r="F5" s="96" t="str">
        <f>B2</f>
        <v>Team 1</v>
      </c>
      <c r="G5" s="96"/>
      <c r="H5" s="96" t="str">
        <f>B3</f>
        <v>Team 2</v>
      </c>
      <c r="I5" s="96" t="str">
        <f>B4</f>
        <v>Team 3</v>
      </c>
      <c r="J5" s="44"/>
    </row>
    <row r="6" spans="1:10" ht="14.45" customHeight="1" x14ac:dyDescent="0.25">
      <c r="A6" s="11">
        <v>5</v>
      </c>
      <c r="B6" s="11" t="s">
        <v>57</v>
      </c>
      <c r="D6" s="42"/>
      <c r="E6" s="43"/>
      <c r="F6" s="98" t="str">
        <f>B5</f>
        <v>Team 4</v>
      </c>
      <c r="G6" s="98"/>
      <c r="H6" s="98" t="str">
        <f>B6</f>
        <v>Team 5</v>
      </c>
      <c r="I6" s="98" t="str">
        <f>B7</f>
        <v>Team 6</v>
      </c>
      <c r="J6" s="44"/>
    </row>
    <row r="7" spans="1:10" ht="14.45" customHeight="1" x14ac:dyDescent="0.25">
      <c r="A7" s="11">
        <v>6</v>
      </c>
      <c r="B7" s="11" t="s">
        <v>58</v>
      </c>
      <c r="D7" s="42"/>
      <c r="E7" s="43"/>
      <c r="F7" s="98" t="str">
        <f>B8</f>
        <v>Team 7</v>
      </c>
      <c r="G7" s="98"/>
      <c r="H7" s="98" t="str">
        <f>B9</f>
        <v>Team 8</v>
      </c>
      <c r="I7" s="98" t="str">
        <f>B10</f>
        <v>Team 9</v>
      </c>
      <c r="J7" s="44"/>
    </row>
    <row r="8" spans="1:10" ht="14.45" customHeight="1" x14ac:dyDescent="0.25">
      <c r="A8" s="11">
        <v>7</v>
      </c>
      <c r="B8" s="11" t="s">
        <v>59</v>
      </c>
      <c r="D8" s="102"/>
      <c r="E8" s="103"/>
      <c r="F8" s="29" t="str">
        <f>B11</f>
        <v>Team 10</v>
      </c>
      <c r="G8" s="141"/>
      <c r="H8" s="29" t="str">
        <f>B12</f>
        <v>Team 11</v>
      </c>
      <c r="I8" s="29" t="str">
        <f>B13</f>
        <v>Team 12</v>
      </c>
      <c r="J8" s="4"/>
    </row>
    <row r="9" spans="1:10" ht="14.45" customHeight="1" x14ac:dyDescent="0.25">
      <c r="A9" s="11">
        <v>8</v>
      </c>
      <c r="B9" s="11" t="s">
        <v>60</v>
      </c>
      <c r="D9" s="102"/>
      <c r="E9" s="103"/>
      <c r="F9" s="29" t="str">
        <f>B14</f>
        <v>Team 13</v>
      </c>
      <c r="G9" s="141"/>
      <c r="H9" s="29" t="str">
        <f>B15</f>
        <v>Team 14</v>
      </c>
      <c r="I9" s="29" t="str">
        <f>B16</f>
        <v>Team 15</v>
      </c>
      <c r="J9" s="4"/>
    </row>
    <row r="10" spans="1:10" ht="15.75" x14ac:dyDescent="0.25">
      <c r="A10" s="11">
        <v>9</v>
      </c>
      <c r="B10" s="11" t="s">
        <v>61</v>
      </c>
      <c r="D10" s="102"/>
      <c r="E10" s="103"/>
      <c r="F10" s="29" t="str">
        <f>B17</f>
        <v>Team 16</v>
      </c>
      <c r="G10" s="141"/>
      <c r="H10" s="29"/>
      <c r="I10" s="29"/>
      <c r="J10" s="4"/>
    </row>
    <row r="11" spans="1:10" ht="15.75" thickBot="1" x14ac:dyDescent="0.3">
      <c r="A11" s="11">
        <v>10</v>
      </c>
      <c r="B11" s="11" t="s">
        <v>62</v>
      </c>
      <c r="D11" s="127"/>
      <c r="E11" s="128"/>
      <c r="F11" s="129"/>
      <c r="G11" s="130"/>
      <c r="H11" s="129"/>
      <c r="I11" s="129"/>
      <c r="J11" s="7"/>
    </row>
    <row r="12" spans="1:10" ht="15.75" thickBot="1" x14ac:dyDescent="0.3">
      <c r="A12" s="11">
        <v>11</v>
      </c>
      <c r="B12" s="11" t="s">
        <v>63</v>
      </c>
      <c r="D12" s="131"/>
      <c r="E12" s="132" t="s">
        <v>5</v>
      </c>
      <c r="F12" s="133" t="s">
        <v>6</v>
      </c>
      <c r="G12" s="133"/>
      <c r="H12" s="133" t="s">
        <v>7</v>
      </c>
      <c r="I12" s="134" t="s">
        <v>8</v>
      </c>
      <c r="J12" s="135" t="s">
        <v>22</v>
      </c>
    </row>
    <row r="13" spans="1:10" x14ac:dyDescent="0.25">
      <c r="A13" s="11">
        <v>12</v>
      </c>
      <c r="B13" s="11" t="s">
        <v>64</v>
      </c>
      <c r="D13" s="136" t="s">
        <v>23</v>
      </c>
      <c r="E13" s="137"/>
      <c r="F13" s="138"/>
      <c r="G13" s="139"/>
      <c r="H13" s="138"/>
      <c r="I13" s="140"/>
      <c r="J13" s="118"/>
    </row>
    <row r="14" spans="1:10" x14ac:dyDescent="0.25">
      <c r="A14" s="11">
        <v>13</v>
      </c>
      <c r="B14" s="11" t="s">
        <v>66</v>
      </c>
      <c r="D14" s="15">
        <v>43211</v>
      </c>
      <c r="E14" s="55"/>
      <c r="F14" s="56" t="str">
        <f>LOOKUP(1,A2:A17, B2:B17)</f>
        <v>Team 1</v>
      </c>
      <c r="G14" s="57" t="s">
        <v>9</v>
      </c>
      <c r="H14" s="56" t="str">
        <f>LOOKUP(16,A2:A17, B2:B17)</f>
        <v>Team 16</v>
      </c>
      <c r="I14" s="115"/>
      <c r="J14" s="119"/>
    </row>
    <row r="15" spans="1:10" x14ac:dyDescent="0.25">
      <c r="A15" s="11">
        <v>14</v>
      </c>
      <c r="B15" s="11" t="s">
        <v>67</v>
      </c>
      <c r="D15" s="15">
        <f>D14</f>
        <v>43211</v>
      </c>
      <c r="E15" s="55"/>
      <c r="F15" s="56" t="str">
        <f>LOOKUP(2,A2:A17, B2:B17)</f>
        <v>Team 2</v>
      </c>
      <c r="G15" s="57" t="s">
        <v>9</v>
      </c>
      <c r="H15" s="56" t="str">
        <f>LOOKUP(15,A2:A17, B2:B17)</f>
        <v>Team 15</v>
      </c>
      <c r="I15" s="115"/>
      <c r="J15" s="119"/>
    </row>
    <row r="16" spans="1:10" x14ac:dyDescent="0.25">
      <c r="A16" s="11">
        <v>15</v>
      </c>
      <c r="B16" s="11" t="s">
        <v>68</v>
      </c>
      <c r="D16" s="15">
        <f>D14</f>
        <v>43211</v>
      </c>
      <c r="E16" s="55"/>
      <c r="F16" s="56" t="str">
        <f>LOOKUP(3,A2:A17, B2:B17)</f>
        <v>Team 3</v>
      </c>
      <c r="G16" s="57" t="s">
        <v>9</v>
      </c>
      <c r="H16" s="56" t="str">
        <f>LOOKUP(14,A2:A17, B2:B17)</f>
        <v>Team 14</v>
      </c>
      <c r="I16" s="115"/>
      <c r="J16" s="119"/>
    </row>
    <row r="17" spans="1:10" x14ac:dyDescent="0.25">
      <c r="A17" s="11">
        <v>16</v>
      </c>
      <c r="B17" s="11" t="s">
        <v>69</v>
      </c>
      <c r="D17" s="15">
        <f>D14</f>
        <v>43211</v>
      </c>
      <c r="E17" s="55"/>
      <c r="F17" s="56" t="str">
        <f>LOOKUP(4,A2:A17, B2:B17)</f>
        <v>Team 4</v>
      </c>
      <c r="G17" s="57" t="s">
        <v>9</v>
      </c>
      <c r="H17" s="56" t="str">
        <f>LOOKUP(13,A2:A17, B2:B17)</f>
        <v>Team 13</v>
      </c>
      <c r="I17" s="115"/>
      <c r="J17" s="119"/>
    </row>
    <row r="18" spans="1:10" x14ac:dyDescent="0.25">
      <c r="D18" s="15">
        <f>D14</f>
        <v>43211</v>
      </c>
      <c r="E18" s="55"/>
      <c r="F18" s="56" t="str">
        <f>LOOKUP(5,A2:A17, B2:B17)</f>
        <v>Team 5</v>
      </c>
      <c r="G18" s="57" t="s">
        <v>9</v>
      </c>
      <c r="H18" s="56" t="str">
        <f>LOOKUP(12,A2:A17, B2:B17)</f>
        <v>Team 12</v>
      </c>
      <c r="I18" s="115"/>
      <c r="J18" s="119"/>
    </row>
    <row r="19" spans="1:10" x14ac:dyDescent="0.25">
      <c r="D19" s="15">
        <f>D14</f>
        <v>43211</v>
      </c>
      <c r="E19" s="55"/>
      <c r="F19" s="56" t="str">
        <f>LOOKUP(6,A2:A17, B2:B17)</f>
        <v>Team 6</v>
      </c>
      <c r="G19" s="57" t="s">
        <v>9</v>
      </c>
      <c r="H19" s="56" t="str">
        <f>LOOKUP(11,A2:A17, B2:B17)</f>
        <v>Team 11</v>
      </c>
      <c r="I19" s="115"/>
      <c r="J19" s="119"/>
    </row>
    <row r="20" spans="1:10" x14ac:dyDescent="0.25">
      <c r="D20" s="15">
        <f>D14</f>
        <v>43211</v>
      </c>
      <c r="E20" s="55"/>
      <c r="F20" s="56" t="str">
        <f>LOOKUP(7,A2:A17, B2:B17)</f>
        <v>Team 7</v>
      </c>
      <c r="G20" s="57" t="s">
        <v>9</v>
      </c>
      <c r="H20" s="56" t="str">
        <f>LOOKUP(10,A2:A17, B2:B17)</f>
        <v>Team 10</v>
      </c>
      <c r="I20" s="115"/>
      <c r="J20" s="119"/>
    </row>
    <row r="21" spans="1:10" x14ac:dyDescent="0.25">
      <c r="D21" s="15">
        <f>D14</f>
        <v>43211</v>
      </c>
      <c r="E21" s="55"/>
      <c r="F21" s="56" t="str">
        <f>LOOKUP(8,A2:A17, B2:B17)</f>
        <v>Team 8</v>
      </c>
      <c r="G21" s="57" t="s">
        <v>9</v>
      </c>
      <c r="H21" s="56" t="str">
        <f>LOOKUP(9,A2:A17, B2:B17)</f>
        <v>Team 9</v>
      </c>
      <c r="I21" s="115"/>
      <c r="J21" s="119"/>
    </row>
    <row r="22" spans="1:10" x14ac:dyDescent="0.25">
      <c r="D22" s="106" t="s">
        <v>24</v>
      </c>
      <c r="E22" s="107"/>
      <c r="F22" s="108"/>
      <c r="G22" s="109"/>
      <c r="H22" s="108"/>
      <c r="I22" s="114"/>
      <c r="J22" s="120"/>
    </row>
    <row r="23" spans="1:10" x14ac:dyDescent="0.25">
      <c r="D23" s="15">
        <f t="shared" ref="D23:D30" si="0">D14+7</f>
        <v>43218</v>
      </c>
      <c r="E23" s="55"/>
      <c r="F23" s="56" t="str">
        <f>LOOKUP(15,A2:A17, B2:B17)</f>
        <v>Team 15</v>
      </c>
      <c r="G23" s="57" t="s">
        <v>9</v>
      </c>
      <c r="H23" s="56" t="str">
        <f>LOOKUP(1,A2:A17, B2:B17)</f>
        <v>Team 1</v>
      </c>
      <c r="I23" s="115"/>
      <c r="J23" s="119"/>
    </row>
    <row r="24" spans="1:10" x14ac:dyDescent="0.25">
      <c r="D24" s="15">
        <f t="shared" si="0"/>
        <v>43218</v>
      </c>
      <c r="E24" s="55"/>
      <c r="F24" s="56" t="str">
        <f>LOOKUP(14,A2:A17, B2:B17)</f>
        <v>Team 14</v>
      </c>
      <c r="G24" s="57" t="s">
        <v>9</v>
      </c>
      <c r="H24" s="56" t="str">
        <f>LOOKUP(2,A2:A17, B2:B17)</f>
        <v>Team 2</v>
      </c>
      <c r="I24" s="115"/>
      <c r="J24" s="119"/>
    </row>
    <row r="25" spans="1:10" x14ac:dyDescent="0.25">
      <c r="D25" s="15">
        <f t="shared" si="0"/>
        <v>43218</v>
      </c>
      <c r="E25" s="55"/>
      <c r="F25" s="56" t="str">
        <f>LOOKUP(13,A2:A17, B2:B17)</f>
        <v>Team 13</v>
      </c>
      <c r="G25" s="57" t="s">
        <v>9</v>
      </c>
      <c r="H25" s="56" t="str">
        <f>LOOKUP(3,A2:A17, B2:B17)</f>
        <v>Team 3</v>
      </c>
      <c r="I25" s="115"/>
      <c r="J25" s="119"/>
    </row>
    <row r="26" spans="1:10" x14ac:dyDescent="0.25">
      <c r="D26" s="15">
        <f t="shared" si="0"/>
        <v>43218</v>
      </c>
      <c r="E26" s="55"/>
      <c r="F26" s="56" t="str">
        <f>LOOKUP(12,A2:A17, B2:B17)</f>
        <v>Team 12</v>
      </c>
      <c r="G26" s="57" t="s">
        <v>9</v>
      </c>
      <c r="H26" s="56" t="str">
        <f>LOOKUP(4,A2:A17, B2:B17)</f>
        <v>Team 4</v>
      </c>
      <c r="I26" s="115"/>
      <c r="J26" s="119"/>
    </row>
    <row r="27" spans="1:10" x14ac:dyDescent="0.25">
      <c r="D27" s="15">
        <f t="shared" si="0"/>
        <v>43218</v>
      </c>
      <c r="E27" s="55"/>
      <c r="F27" s="56" t="str">
        <f>LOOKUP(11,A2:A17, B2:B17)</f>
        <v>Team 11</v>
      </c>
      <c r="G27" s="57" t="s">
        <v>9</v>
      </c>
      <c r="H27" s="56" t="str">
        <f>LOOKUP(5,A2:A17, B2:B17)</f>
        <v>Team 5</v>
      </c>
      <c r="I27" s="115"/>
      <c r="J27" s="119"/>
    </row>
    <row r="28" spans="1:10" x14ac:dyDescent="0.25">
      <c r="D28" s="15">
        <f t="shared" si="0"/>
        <v>43218</v>
      </c>
      <c r="E28" s="55"/>
      <c r="F28" s="56" t="str">
        <f>LOOKUP(10,A2:A17, B2:B17)</f>
        <v>Team 10</v>
      </c>
      <c r="G28" s="57" t="s">
        <v>9</v>
      </c>
      <c r="H28" s="56" t="str">
        <f>LOOKUP(6,A2:A17, B2:B17)</f>
        <v>Team 6</v>
      </c>
      <c r="I28" s="115"/>
      <c r="J28" s="119"/>
    </row>
    <row r="29" spans="1:10" x14ac:dyDescent="0.25">
      <c r="D29" s="15">
        <f t="shared" si="0"/>
        <v>43218</v>
      </c>
      <c r="E29" s="55"/>
      <c r="F29" s="56" t="str">
        <f>LOOKUP(9,A2:A17, B2:B17)</f>
        <v>Team 9</v>
      </c>
      <c r="G29" s="57" t="s">
        <v>9</v>
      </c>
      <c r="H29" s="56" t="str">
        <f>LOOKUP(7,A2:A17, B2:B17)</f>
        <v>Team 7</v>
      </c>
      <c r="I29" s="115"/>
      <c r="J29" s="119"/>
    </row>
    <row r="30" spans="1:10" x14ac:dyDescent="0.25">
      <c r="D30" s="15">
        <f t="shared" si="0"/>
        <v>43218</v>
      </c>
      <c r="E30" s="55"/>
      <c r="F30" s="56" t="str">
        <f>LOOKUP(16,A2:A17, B2:B17)</f>
        <v>Team 16</v>
      </c>
      <c r="G30" s="57" t="s">
        <v>9</v>
      </c>
      <c r="H30" s="56" t="str">
        <f>LOOKUP(8,A2:A17, B2:B17)</f>
        <v>Team 8</v>
      </c>
      <c r="I30" s="115"/>
      <c r="J30" s="119"/>
    </row>
    <row r="31" spans="1:10" x14ac:dyDescent="0.25">
      <c r="D31" s="106" t="s">
        <v>25</v>
      </c>
      <c r="E31" s="107"/>
      <c r="F31" s="108"/>
      <c r="G31" s="109"/>
      <c r="H31" s="108"/>
      <c r="I31" s="114"/>
      <c r="J31" s="120"/>
    </row>
    <row r="32" spans="1:10" x14ac:dyDescent="0.25">
      <c r="D32" s="15">
        <f>D23+7</f>
        <v>43225</v>
      </c>
      <c r="E32" s="55"/>
      <c r="F32" s="56" t="str">
        <f>LOOKUP(1,A2:A17, B2:B17)</f>
        <v>Team 1</v>
      </c>
      <c r="G32" s="57" t="s">
        <v>9</v>
      </c>
      <c r="H32" s="56" t="str">
        <f>LOOKUP(14,A2:A17, B2:B17)</f>
        <v>Team 14</v>
      </c>
      <c r="I32" s="115"/>
      <c r="J32" s="119"/>
    </row>
    <row r="33" spans="4:10" x14ac:dyDescent="0.25">
      <c r="D33" s="15">
        <f>D24+7</f>
        <v>43225</v>
      </c>
      <c r="E33" s="55"/>
      <c r="F33" s="56" t="str">
        <f>LOOKUP(2,A2:A17, B2:B17)</f>
        <v>Team 2</v>
      </c>
      <c r="G33" s="57" t="s">
        <v>9</v>
      </c>
      <c r="H33" s="56" t="str">
        <f>LOOKUP(13,A2:A17, B2:B17)</f>
        <v>Team 13</v>
      </c>
      <c r="I33" s="115"/>
      <c r="J33" s="119"/>
    </row>
    <row r="34" spans="4:10" x14ac:dyDescent="0.25">
      <c r="D34" s="15">
        <f>D25+7</f>
        <v>43225</v>
      </c>
      <c r="E34" s="55"/>
      <c r="F34" s="56" t="str">
        <f>LOOKUP(3,A2:A17, B2:B17)</f>
        <v>Team 3</v>
      </c>
      <c r="G34" s="57" t="s">
        <v>9</v>
      </c>
      <c r="H34" s="56" t="str">
        <f>LOOKUP(12,A2:A17, B2:B17)</f>
        <v>Team 12</v>
      </c>
      <c r="I34" s="115"/>
      <c r="J34" s="119"/>
    </row>
    <row r="35" spans="4:10" x14ac:dyDescent="0.25">
      <c r="D35" s="15">
        <f>D26+7</f>
        <v>43225</v>
      </c>
      <c r="E35" s="55"/>
      <c r="F35" s="56" t="str">
        <f>LOOKUP(4,A2:A17, B2:B17)</f>
        <v>Team 4</v>
      </c>
      <c r="G35" s="57" t="s">
        <v>9</v>
      </c>
      <c r="H35" s="56" t="str">
        <f>LOOKUP(11,A2:A17, B2:B17)</f>
        <v>Team 11</v>
      </c>
      <c r="I35" s="115"/>
      <c r="J35" s="119"/>
    </row>
    <row r="36" spans="4:10" x14ac:dyDescent="0.25">
      <c r="D36" s="15">
        <f>D27+7</f>
        <v>43225</v>
      </c>
      <c r="E36" s="55"/>
      <c r="F36" s="56" t="str">
        <f>LOOKUP(5,A2:A17, B2:B17)</f>
        <v>Team 5</v>
      </c>
      <c r="G36" s="57" t="s">
        <v>9</v>
      </c>
      <c r="H36" s="56" t="str">
        <f>LOOKUP(10,A2:A17, B2:B17)</f>
        <v>Team 10</v>
      </c>
      <c r="I36" s="115"/>
      <c r="J36" s="119"/>
    </row>
    <row r="37" spans="4:10" x14ac:dyDescent="0.25">
      <c r="D37" s="15">
        <f t="shared" ref="D37:D39" si="1">D28+7</f>
        <v>43225</v>
      </c>
      <c r="E37" s="55"/>
      <c r="F37" s="56" t="str">
        <f>LOOKUP(6,A2:A17, B2:B17)</f>
        <v>Team 6</v>
      </c>
      <c r="G37" s="57" t="s">
        <v>9</v>
      </c>
      <c r="H37" s="56" t="str">
        <f>LOOKUP(9,A2:A17, B2:B17)</f>
        <v>Team 9</v>
      </c>
      <c r="I37" s="115"/>
      <c r="J37" s="119"/>
    </row>
    <row r="38" spans="4:10" x14ac:dyDescent="0.25">
      <c r="D38" s="15">
        <f t="shared" si="1"/>
        <v>43225</v>
      </c>
      <c r="E38" s="55"/>
      <c r="F38" s="56" t="str">
        <f>LOOKUP(7,A2:A17, B2:B17)</f>
        <v>Team 7</v>
      </c>
      <c r="G38" s="57" t="s">
        <v>9</v>
      </c>
      <c r="H38" s="56" t="str">
        <f>LOOKUP(8,A2:A17, B2:B17)</f>
        <v>Team 8</v>
      </c>
      <c r="I38" s="115"/>
      <c r="J38" s="119"/>
    </row>
    <row r="39" spans="4:10" x14ac:dyDescent="0.25">
      <c r="D39" s="15">
        <f t="shared" si="1"/>
        <v>43225</v>
      </c>
      <c r="E39" s="55"/>
      <c r="F39" s="56" t="str">
        <f>LOOKUP(15,A2:A17, B2:B17)</f>
        <v>Team 15</v>
      </c>
      <c r="G39" s="57" t="s">
        <v>9</v>
      </c>
      <c r="H39" s="56" t="str">
        <f>LOOKUP(16,A2:A17, B2:B17)</f>
        <v>Team 16</v>
      </c>
      <c r="I39" s="115"/>
      <c r="J39" s="119"/>
    </row>
    <row r="40" spans="4:10" x14ac:dyDescent="0.25">
      <c r="D40" s="106" t="s">
        <v>26</v>
      </c>
      <c r="E40" s="107"/>
      <c r="F40" s="108"/>
      <c r="G40" s="109"/>
      <c r="H40" s="108"/>
      <c r="I40" s="114"/>
      <c r="J40" s="120"/>
    </row>
    <row r="41" spans="4:10" x14ac:dyDescent="0.25">
      <c r="D41" s="15">
        <f>D32+7</f>
        <v>43232</v>
      </c>
      <c r="E41" s="55"/>
      <c r="F41" s="56" t="str">
        <f>LOOKUP(13,A2:A17, B2:B17)</f>
        <v>Team 13</v>
      </c>
      <c r="G41" s="57" t="s">
        <v>9</v>
      </c>
      <c r="H41" s="56" t="str">
        <f>LOOKUP(1,A2:A17, B2:B17)</f>
        <v>Team 1</v>
      </c>
      <c r="I41" s="115"/>
      <c r="J41" s="119"/>
    </row>
    <row r="42" spans="4:10" x14ac:dyDescent="0.25">
      <c r="D42" s="15">
        <f t="shared" ref="D42:D48" si="2">D33+7</f>
        <v>43232</v>
      </c>
      <c r="E42" s="55"/>
      <c r="F42" s="56" t="str">
        <f>LOOKUP(12,A2:A17, B2:B17)</f>
        <v>Team 12</v>
      </c>
      <c r="G42" s="57" t="s">
        <v>9</v>
      </c>
      <c r="H42" s="56" t="str">
        <f>LOOKUP(2,A2:A17, B2:B17)</f>
        <v>Team 2</v>
      </c>
      <c r="I42" s="115"/>
      <c r="J42" s="119"/>
    </row>
    <row r="43" spans="4:10" x14ac:dyDescent="0.25">
      <c r="D43" s="15">
        <f t="shared" si="2"/>
        <v>43232</v>
      </c>
      <c r="E43" s="55"/>
      <c r="F43" s="56" t="str">
        <f>LOOKUP(11,A2:A17, B2:B17)</f>
        <v>Team 11</v>
      </c>
      <c r="G43" s="57" t="s">
        <v>9</v>
      </c>
      <c r="H43" s="56" t="str">
        <f>LOOKUP(3,A2:A17, B2:B17)</f>
        <v>Team 3</v>
      </c>
      <c r="I43" s="115"/>
      <c r="J43" s="119"/>
    </row>
    <row r="44" spans="4:10" x14ac:dyDescent="0.25">
      <c r="D44" s="15">
        <f t="shared" si="2"/>
        <v>43232</v>
      </c>
      <c r="E44" s="55"/>
      <c r="F44" s="56" t="str">
        <f>LOOKUP(10,A2:A17, B2:B17)</f>
        <v>Team 10</v>
      </c>
      <c r="G44" s="57" t="s">
        <v>9</v>
      </c>
      <c r="H44" s="56" t="str">
        <f>LOOKUP(4,A2:A17, B2:B17)</f>
        <v>Team 4</v>
      </c>
      <c r="I44" s="115"/>
      <c r="J44" s="119"/>
    </row>
    <row r="45" spans="4:10" x14ac:dyDescent="0.25">
      <c r="D45" s="15">
        <f t="shared" si="2"/>
        <v>43232</v>
      </c>
      <c r="E45" s="55"/>
      <c r="F45" s="56" t="str">
        <f>LOOKUP(9,A2:A17, B2:B17)</f>
        <v>Team 9</v>
      </c>
      <c r="G45" s="57" t="s">
        <v>9</v>
      </c>
      <c r="H45" s="56" t="str">
        <f>LOOKUP(5,A2:A17, B2:B17)</f>
        <v>Team 5</v>
      </c>
      <c r="I45" s="115"/>
      <c r="J45" s="119"/>
    </row>
    <row r="46" spans="4:10" x14ac:dyDescent="0.25">
      <c r="D46" s="15">
        <f t="shared" si="2"/>
        <v>43232</v>
      </c>
      <c r="E46" s="55"/>
      <c r="F46" s="56" t="str">
        <f>LOOKUP(8,A2:A17, B2:B17)</f>
        <v>Team 8</v>
      </c>
      <c r="G46" s="57" t="s">
        <v>9</v>
      </c>
      <c r="H46" s="56" t="str">
        <f>LOOKUP(6,A2:A17, B2:B17)</f>
        <v>Team 6</v>
      </c>
      <c r="I46" s="115"/>
      <c r="J46" s="119"/>
    </row>
    <row r="47" spans="4:10" x14ac:dyDescent="0.25">
      <c r="D47" s="15">
        <f t="shared" si="2"/>
        <v>43232</v>
      </c>
      <c r="E47" s="55"/>
      <c r="F47" s="56" t="str">
        <f>LOOKUP(16,A2:A17, B2:B17)</f>
        <v>Team 16</v>
      </c>
      <c r="G47" s="57" t="s">
        <v>9</v>
      </c>
      <c r="H47" s="56" t="str">
        <f>LOOKUP(7,A2:A17, B2:B17)</f>
        <v>Team 7</v>
      </c>
      <c r="I47" s="115"/>
      <c r="J47" s="119"/>
    </row>
    <row r="48" spans="4:10" x14ac:dyDescent="0.25">
      <c r="D48" s="15">
        <f t="shared" si="2"/>
        <v>43232</v>
      </c>
      <c r="E48" s="55"/>
      <c r="F48" s="56" t="str">
        <f>LOOKUP(14,A2:A17, B2:B17)</f>
        <v>Team 14</v>
      </c>
      <c r="G48" s="57" t="s">
        <v>9</v>
      </c>
      <c r="H48" s="56" t="str">
        <f>LOOKUP(15,A2:A17, B2:B17)</f>
        <v>Team 15</v>
      </c>
      <c r="I48" s="115"/>
      <c r="J48" s="119"/>
    </row>
    <row r="49" spans="4:10" x14ac:dyDescent="0.25">
      <c r="D49" s="106" t="s">
        <v>27</v>
      </c>
      <c r="E49" s="107"/>
      <c r="F49" s="108"/>
      <c r="G49" s="109"/>
      <c r="H49" s="108"/>
      <c r="I49" s="114"/>
      <c r="J49" s="120"/>
    </row>
    <row r="50" spans="4:10" x14ac:dyDescent="0.25">
      <c r="D50" s="15">
        <f>D41+7</f>
        <v>43239</v>
      </c>
      <c r="E50" s="55"/>
      <c r="F50" s="56" t="str">
        <f>LOOKUP(1,A2:A17, B2:B17)</f>
        <v>Team 1</v>
      </c>
      <c r="G50" s="57" t="s">
        <v>9</v>
      </c>
      <c r="H50" s="56" t="str">
        <f>LOOKUP(12,A2:A17, B2:B17)</f>
        <v>Team 12</v>
      </c>
      <c r="I50" s="115"/>
      <c r="J50" s="119"/>
    </row>
    <row r="51" spans="4:10" x14ac:dyDescent="0.25">
      <c r="D51" s="15">
        <f t="shared" ref="D51:D57" si="3">D42+7</f>
        <v>43239</v>
      </c>
      <c r="E51" s="55"/>
      <c r="F51" s="56" t="str">
        <f>LOOKUP(2,A2:A17, B2:B17)</f>
        <v>Team 2</v>
      </c>
      <c r="G51" s="57" t="s">
        <v>9</v>
      </c>
      <c r="H51" s="56" t="str">
        <f>LOOKUP(11,A2:A17, B2:B17)</f>
        <v>Team 11</v>
      </c>
      <c r="I51" s="115"/>
      <c r="J51" s="119"/>
    </row>
    <row r="52" spans="4:10" x14ac:dyDescent="0.25">
      <c r="D52" s="15">
        <f t="shared" si="3"/>
        <v>43239</v>
      </c>
      <c r="E52" s="55"/>
      <c r="F52" s="56" t="str">
        <f>LOOKUP(3,A2:A17, B2:B17)</f>
        <v>Team 3</v>
      </c>
      <c r="G52" s="57" t="s">
        <v>9</v>
      </c>
      <c r="H52" s="56" t="str">
        <f>LOOKUP(10,A2:A17, B2:B17)</f>
        <v>Team 10</v>
      </c>
      <c r="I52" s="115"/>
      <c r="J52" s="119"/>
    </row>
    <row r="53" spans="4:10" x14ac:dyDescent="0.25">
      <c r="D53" s="15">
        <f t="shared" si="3"/>
        <v>43239</v>
      </c>
      <c r="E53" s="55"/>
      <c r="F53" s="56" t="str">
        <f>LOOKUP(4,A2:A17, B2:B17)</f>
        <v>Team 4</v>
      </c>
      <c r="G53" s="57" t="s">
        <v>9</v>
      </c>
      <c r="H53" s="56" t="str">
        <f>LOOKUP(9,A2:A17, B2:B17)</f>
        <v>Team 9</v>
      </c>
      <c r="I53" s="115"/>
      <c r="J53" s="119"/>
    </row>
    <row r="54" spans="4:10" x14ac:dyDescent="0.25">
      <c r="D54" s="15">
        <f t="shared" si="3"/>
        <v>43239</v>
      </c>
      <c r="E54" s="55"/>
      <c r="F54" s="56" t="str">
        <f>LOOKUP(5,A2:A17, B2:B17)</f>
        <v>Team 5</v>
      </c>
      <c r="G54" s="57" t="s">
        <v>9</v>
      </c>
      <c r="H54" s="56" t="str">
        <f>LOOKUP(8,A2:A17, B2:B17)</f>
        <v>Team 8</v>
      </c>
      <c r="I54" s="115"/>
      <c r="J54" s="119"/>
    </row>
    <row r="55" spans="4:10" x14ac:dyDescent="0.25">
      <c r="D55" s="15">
        <f t="shared" si="3"/>
        <v>43239</v>
      </c>
      <c r="E55" s="55"/>
      <c r="F55" s="56" t="str">
        <f>LOOKUP(6,A2:A17, B2:B17)</f>
        <v>Team 6</v>
      </c>
      <c r="G55" s="57" t="s">
        <v>9</v>
      </c>
      <c r="H55" s="56" t="str">
        <f>LOOKUP(7,A2:A17, B2:B17)</f>
        <v>Team 7</v>
      </c>
      <c r="I55" s="115"/>
      <c r="J55" s="119"/>
    </row>
    <row r="56" spans="4:10" x14ac:dyDescent="0.25">
      <c r="D56" s="15">
        <f t="shared" si="3"/>
        <v>43239</v>
      </c>
      <c r="E56" s="55"/>
      <c r="F56" s="56" t="str">
        <f>LOOKUP(15,A2:A17, B2:B17)</f>
        <v>Team 15</v>
      </c>
      <c r="G56" s="57" t="s">
        <v>9</v>
      </c>
      <c r="H56" s="56" t="str">
        <f>LOOKUP(13,A2:A17, B2:B17)</f>
        <v>Team 13</v>
      </c>
      <c r="I56" s="115"/>
      <c r="J56" s="119"/>
    </row>
    <row r="57" spans="4:10" x14ac:dyDescent="0.25">
      <c r="D57" s="15">
        <f t="shared" si="3"/>
        <v>43239</v>
      </c>
      <c r="E57" s="55"/>
      <c r="F57" s="56" t="str">
        <f>LOOKUP(14,A2:A17, B2:B17)</f>
        <v>Team 14</v>
      </c>
      <c r="G57" s="57" t="s">
        <v>9</v>
      </c>
      <c r="H57" s="56" t="str">
        <f>LOOKUP(16,A2:A17, B2:B17)</f>
        <v>Team 16</v>
      </c>
      <c r="I57" s="115"/>
      <c r="J57" s="119"/>
    </row>
    <row r="58" spans="4:10" x14ac:dyDescent="0.25">
      <c r="D58" s="106" t="s">
        <v>28</v>
      </c>
      <c r="E58" s="107"/>
      <c r="F58" s="108"/>
      <c r="G58" s="109"/>
      <c r="H58" s="108"/>
      <c r="I58" s="114"/>
      <c r="J58" s="120"/>
    </row>
    <row r="59" spans="4:10" x14ac:dyDescent="0.25">
      <c r="D59" s="15">
        <f>D50+7</f>
        <v>43246</v>
      </c>
      <c r="E59" s="55"/>
      <c r="F59" s="56" t="str">
        <f>LOOKUP(11,A2:A17, B2:B17)</f>
        <v>Team 11</v>
      </c>
      <c r="G59" s="57" t="s">
        <v>9</v>
      </c>
      <c r="H59" s="56" t="str">
        <f>LOOKUP(1,A2:A17, B2:B17)</f>
        <v>Team 1</v>
      </c>
      <c r="I59" s="115"/>
      <c r="J59" s="119"/>
    </row>
    <row r="60" spans="4:10" x14ac:dyDescent="0.25">
      <c r="D60" s="15">
        <f t="shared" ref="D60:D66" si="4">D51+7</f>
        <v>43246</v>
      </c>
      <c r="E60" s="55"/>
      <c r="F60" s="56" t="str">
        <f>LOOKUP(10,A2:A17, B2:B17)</f>
        <v>Team 10</v>
      </c>
      <c r="G60" s="57" t="s">
        <v>9</v>
      </c>
      <c r="H60" s="56" t="str">
        <f>LOOKUP(2,A2:A17, B2:B17)</f>
        <v>Team 2</v>
      </c>
      <c r="I60" s="115"/>
      <c r="J60" s="119"/>
    </row>
    <row r="61" spans="4:10" x14ac:dyDescent="0.25">
      <c r="D61" s="15">
        <f t="shared" si="4"/>
        <v>43246</v>
      </c>
      <c r="E61" s="55"/>
      <c r="F61" s="56" t="str">
        <f>LOOKUP(9,A2:A17, B2:B17)</f>
        <v>Team 9</v>
      </c>
      <c r="G61" s="57" t="s">
        <v>9</v>
      </c>
      <c r="H61" s="56" t="str">
        <f>LOOKUP(3,A2:A17, B2:B17)</f>
        <v>Team 3</v>
      </c>
      <c r="I61" s="115"/>
      <c r="J61" s="119"/>
    </row>
    <row r="62" spans="4:10" x14ac:dyDescent="0.25">
      <c r="D62" s="15">
        <f t="shared" si="4"/>
        <v>43246</v>
      </c>
      <c r="E62" s="55"/>
      <c r="F62" s="56" t="str">
        <f>LOOKUP(8,A2:A17, B2:B17)</f>
        <v>Team 8</v>
      </c>
      <c r="G62" s="57" t="s">
        <v>9</v>
      </c>
      <c r="H62" s="56" t="str">
        <f>LOOKUP(4,A2:A17, B2:B17)</f>
        <v>Team 4</v>
      </c>
      <c r="I62" s="115"/>
      <c r="J62" s="119"/>
    </row>
    <row r="63" spans="4:10" x14ac:dyDescent="0.25">
      <c r="D63" s="15">
        <f t="shared" si="4"/>
        <v>43246</v>
      </c>
      <c r="E63" s="55"/>
      <c r="F63" s="56" t="str">
        <f>LOOKUP(7,A2:A17, B2:B17)</f>
        <v>Team 7</v>
      </c>
      <c r="G63" s="57" t="s">
        <v>9</v>
      </c>
      <c r="H63" s="56" t="str">
        <f>LOOKUP(5,A2:A17, B2:B17)</f>
        <v>Team 5</v>
      </c>
      <c r="I63" s="115"/>
      <c r="J63" s="119"/>
    </row>
    <row r="64" spans="4:10" x14ac:dyDescent="0.25">
      <c r="D64" s="15">
        <f t="shared" si="4"/>
        <v>43246</v>
      </c>
      <c r="E64" s="55"/>
      <c r="F64" s="56" t="str">
        <f>LOOKUP(16,A2:A17, B2:B17)</f>
        <v>Team 16</v>
      </c>
      <c r="G64" s="57" t="s">
        <v>9</v>
      </c>
      <c r="H64" s="56" t="str">
        <f>LOOKUP(6,A2:A17, B2:B17)</f>
        <v>Team 6</v>
      </c>
      <c r="I64" s="115"/>
      <c r="J64" s="119"/>
    </row>
    <row r="65" spans="4:10" x14ac:dyDescent="0.25">
      <c r="D65" s="15">
        <f t="shared" si="4"/>
        <v>43246</v>
      </c>
      <c r="E65" s="55"/>
      <c r="F65" s="56" t="str">
        <f>LOOKUP(12,A2:A17, B2:B17)</f>
        <v>Team 12</v>
      </c>
      <c r="G65" s="57" t="s">
        <v>9</v>
      </c>
      <c r="H65" s="56" t="str">
        <f>LOOKUP(15,A2:A17, B2:B17)</f>
        <v>Team 15</v>
      </c>
      <c r="I65" s="115"/>
      <c r="J65" s="119"/>
    </row>
    <row r="66" spans="4:10" x14ac:dyDescent="0.25">
      <c r="D66" s="15">
        <f t="shared" si="4"/>
        <v>43246</v>
      </c>
      <c r="E66" s="55"/>
      <c r="F66" s="56" t="str">
        <f>LOOKUP(13,A2:A17, B2:B17)</f>
        <v>Team 13</v>
      </c>
      <c r="G66" s="57" t="s">
        <v>9</v>
      </c>
      <c r="H66" s="56" t="str">
        <f>LOOKUP(14,A2:A17, B2:B17)</f>
        <v>Team 14</v>
      </c>
      <c r="I66" s="115"/>
      <c r="J66" s="119"/>
    </row>
    <row r="67" spans="4:10" x14ac:dyDescent="0.25">
      <c r="D67" s="106" t="s">
        <v>30</v>
      </c>
      <c r="E67" s="107"/>
      <c r="F67" s="108"/>
      <c r="G67" s="109"/>
      <c r="H67" s="108"/>
      <c r="I67" s="114"/>
      <c r="J67" s="120"/>
    </row>
    <row r="68" spans="4:10" x14ac:dyDescent="0.25">
      <c r="D68" s="15">
        <f>D59+7</f>
        <v>43253</v>
      </c>
      <c r="E68" s="55"/>
      <c r="F68" s="56" t="str">
        <f>LOOKUP(1,A2:A17, B2:B17)</f>
        <v>Team 1</v>
      </c>
      <c r="G68" s="57" t="s">
        <v>9</v>
      </c>
      <c r="H68" s="56" t="str">
        <f>LOOKUP(10,A2:A17, B2:B17)</f>
        <v>Team 10</v>
      </c>
      <c r="I68" s="115"/>
      <c r="J68" s="119"/>
    </row>
    <row r="69" spans="4:10" x14ac:dyDescent="0.25">
      <c r="D69" s="15">
        <f t="shared" ref="D69:D75" si="5">D60+7</f>
        <v>43253</v>
      </c>
      <c r="E69" s="55"/>
      <c r="F69" s="56" t="str">
        <f>LOOKUP(2,A2:A17, B2:B17)</f>
        <v>Team 2</v>
      </c>
      <c r="G69" s="57" t="s">
        <v>9</v>
      </c>
      <c r="H69" s="56" t="str">
        <f>LOOKUP(9,A2:A17, B2:B17)</f>
        <v>Team 9</v>
      </c>
      <c r="I69" s="115"/>
      <c r="J69" s="119"/>
    </row>
    <row r="70" spans="4:10" x14ac:dyDescent="0.25">
      <c r="D70" s="15">
        <f t="shared" si="5"/>
        <v>43253</v>
      </c>
      <c r="E70" s="55"/>
      <c r="F70" s="56" t="str">
        <f>LOOKUP(3,A2:A17, B2:B17)</f>
        <v>Team 3</v>
      </c>
      <c r="G70" s="57" t="s">
        <v>9</v>
      </c>
      <c r="H70" s="56" t="str">
        <f>LOOKUP(8,A2:A17, B2:B17)</f>
        <v>Team 8</v>
      </c>
      <c r="I70" s="115"/>
      <c r="J70" s="119"/>
    </row>
    <row r="71" spans="4:10" x14ac:dyDescent="0.25">
      <c r="D71" s="15">
        <f t="shared" si="5"/>
        <v>43253</v>
      </c>
      <c r="E71" s="55"/>
      <c r="F71" s="56" t="str">
        <f>LOOKUP(4,A2:A17, B2:B17)</f>
        <v>Team 4</v>
      </c>
      <c r="G71" s="57" t="s">
        <v>9</v>
      </c>
      <c r="H71" s="56" t="str">
        <f>LOOKUP(7,A2:A17, B2:B17)</f>
        <v>Team 7</v>
      </c>
      <c r="I71" s="115"/>
      <c r="J71" s="119"/>
    </row>
    <row r="72" spans="4:10" x14ac:dyDescent="0.25">
      <c r="D72" s="15">
        <f t="shared" si="5"/>
        <v>43253</v>
      </c>
      <c r="E72" s="55"/>
      <c r="F72" s="142" t="str">
        <f>LOOKUP(5,A2:A17, B2:B17)</f>
        <v>Team 5</v>
      </c>
      <c r="G72" s="57" t="s">
        <v>9</v>
      </c>
      <c r="H72" s="56" t="str">
        <f>LOOKUP(6,A2:A17, B2:B17)</f>
        <v>Team 6</v>
      </c>
      <c r="I72" s="115"/>
      <c r="J72" s="119"/>
    </row>
    <row r="73" spans="4:10" x14ac:dyDescent="0.25">
      <c r="D73" s="15">
        <f t="shared" si="5"/>
        <v>43253</v>
      </c>
      <c r="E73" s="55"/>
      <c r="F73" s="56" t="str">
        <f>LOOKUP(14,A2:A17, B2:B17)</f>
        <v>Team 14</v>
      </c>
      <c r="G73" s="57" t="s">
        <v>9</v>
      </c>
      <c r="H73" s="56" t="str">
        <f>LOOKUP(12,A2:A17, B2:B17)</f>
        <v>Team 12</v>
      </c>
      <c r="I73" s="115"/>
      <c r="J73" s="119"/>
    </row>
    <row r="74" spans="4:10" x14ac:dyDescent="0.25">
      <c r="D74" s="15">
        <f t="shared" si="5"/>
        <v>43253</v>
      </c>
      <c r="E74" s="55"/>
      <c r="F74" s="56" t="str">
        <f>LOOKUP(15,A2:A17, B2:B17)</f>
        <v>Team 15</v>
      </c>
      <c r="G74" s="57" t="s">
        <v>9</v>
      </c>
      <c r="H74" s="56" t="str">
        <f>LOOKUP(11,A2:A17, B2:B17)</f>
        <v>Team 11</v>
      </c>
      <c r="I74" s="115"/>
      <c r="J74" s="119"/>
    </row>
    <row r="75" spans="4:10" x14ac:dyDescent="0.25">
      <c r="D75" s="15">
        <f t="shared" si="5"/>
        <v>43253</v>
      </c>
      <c r="E75" s="55"/>
      <c r="F75" s="56" t="str">
        <f>LOOKUP(16,A2:A17, B2:B17)</f>
        <v>Team 16</v>
      </c>
      <c r="G75" s="57" t="s">
        <v>9</v>
      </c>
      <c r="H75" s="56" t="str">
        <f>LOOKUP(13,A2:A17, B2:B17)</f>
        <v>Team 13</v>
      </c>
      <c r="I75" s="115"/>
      <c r="J75" s="119"/>
    </row>
    <row r="76" spans="4:10" x14ac:dyDescent="0.25">
      <c r="D76" s="106" t="s">
        <v>29</v>
      </c>
      <c r="E76" s="107"/>
      <c r="F76" s="108"/>
      <c r="G76" s="109"/>
      <c r="H76" s="108"/>
      <c r="I76" s="114"/>
      <c r="J76" s="120"/>
    </row>
    <row r="77" spans="4:10" x14ac:dyDescent="0.25">
      <c r="D77" s="15">
        <f>D68+7</f>
        <v>43260</v>
      </c>
      <c r="E77" s="55"/>
      <c r="F77" s="56" t="str">
        <f>LOOKUP(9,A2:A17, B2:B17)</f>
        <v>Team 9</v>
      </c>
      <c r="G77" s="57" t="s">
        <v>9</v>
      </c>
      <c r="H77" s="56" t="str">
        <f>LOOKUP(1,A2:A17, B2:B17)</f>
        <v>Team 1</v>
      </c>
      <c r="I77" s="115"/>
      <c r="J77" s="119"/>
    </row>
    <row r="78" spans="4:10" x14ac:dyDescent="0.25">
      <c r="D78" s="15">
        <f t="shared" ref="D78:D84" si="6">D69+7</f>
        <v>43260</v>
      </c>
      <c r="E78" s="55"/>
      <c r="F78" s="56" t="str">
        <f>LOOKUP(8,A2:A17, B2:B17)</f>
        <v>Team 8</v>
      </c>
      <c r="G78" s="57" t="s">
        <v>9</v>
      </c>
      <c r="H78" s="56" t="str">
        <f>LOOKUP(2,A2:A17, B2:B17)</f>
        <v>Team 2</v>
      </c>
      <c r="I78" s="115"/>
      <c r="J78" s="119"/>
    </row>
    <row r="79" spans="4:10" x14ac:dyDescent="0.25">
      <c r="D79" s="15">
        <f t="shared" si="6"/>
        <v>43260</v>
      </c>
      <c r="E79" s="55"/>
      <c r="F79" s="56" t="str">
        <f>LOOKUP(7,A2:A17, B2:B17)</f>
        <v>Team 7</v>
      </c>
      <c r="G79" s="57" t="s">
        <v>9</v>
      </c>
      <c r="H79" s="56" t="str">
        <f>LOOKUP(3,A2:A17, B2:B17)</f>
        <v>Team 3</v>
      </c>
      <c r="I79" s="115"/>
      <c r="J79" s="119"/>
    </row>
    <row r="80" spans="4:10" x14ac:dyDescent="0.25">
      <c r="D80" s="15">
        <f t="shared" si="6"/>
        <v>43260</v>
      </c>
      <c r="E80" s="55"/>
      <c r="F80" s="56" t="str">
        <f>LOOKUP(6,A2:A17, B2:B17)</f>
        <v>Team 6</v>
      </c>
      <c r="G80" s="57" t="s">
        <v>9</v>
      </c>
      <c r="H80" s="56" t="str">
        <f>LOOKUP(4,A2:A17, B2:B17)</f>
        <v>Team 4</v>
      </c>
      <c r="I80" s="115"/>
      <c r="J80" s="119"/>
    </row>
    <row r="81" spans="4:10" x14ac:dyDescent="0.25">
      <c r="D81" s="15">
        <f t="shared" si="6"/>
        <v>43260</v>
      </c>
      <c r="E81" s="55"/>
      <c r="F81" s="56" t="str">
        <f>LOOKUP(5,A2:A17, B2:B17)</f>
        <v>Team 5</v>
      </c>
      <c r="G81" s="57" t="s">
        <v>9</v>
      </c>
      <c r="H81" s="56" t="str">
        <f>LOOKUP(16,A2:A17, B2:B17)</f>
        <v>Team 16</v>
      </c>
      <c r="I81" s="115"/>
      <c r="J81" s="119"/>
    </row>
    <row r="82" spans="4:10" x14ac:dyDescent="0.25">
      <c r="D82" s="15">
        <f t="shared" si="6"/>
        <v>43260</v>
      </c>
      <c r="E82" s="55"/>
      <c r="F82" s="56" t="str">
        <f>LOOKUP(10,A2:A17, B2:B17)</f>
        <v>Team 10</v>
      </c>
      <c r="G82" s="57" t="s">
        <v>9</v>
      </c>
      <c r="H82" s="56" t="str">
        <f>LOOKUP(15,A2:A17, B2:B17)</f>
        <v>Team 15</v>
      </c>
      <c r="I82" s="115"/>
      <c r="J82" s="119"/>
    </row>
    <row r="83" spans="4:10" x14ac:dyDescent="0.25">
      <c r="D83" s="15">
        <f t="shared" si="6"/>
        <v>43260</v>
      </c>
      <c r="E83" s="55"/>
      <c r="F83" s="56" t="str">
        <f>LOOKUP(11,A2:A17, B2:B17)</f>
        <v>Team 11</v>
      </c>
      <c r="G83" s="57" t="s">
        <v>9</v>
      </c>
      <c r="H83" s="56" t="str">
        <f>LOOKUP(14,A2:A17, B2:B17)</f>
        <v>Team 14</v>
      </c>
      <c r="I83" s="115"/>
      <c r="J83" s="119"/>
    </row>
    <row r="84" spans="4:10" x14ac:dyDescent="0.25">
      <c r="D84" s="15">
        <f t="shared" si="6"/>
        <v>43260</v>
      </c>
      <c r="E84" s="55"/>
      <c r="F84" s="56" t="str">
        <f>LOOKUP(12,A2:A17, B2:B17)</f>
        <v>Team 12</v>
      </c>
      <c r="G84" s="57" t="s">
        <v>9</v>
      </c>
      <c r="H84" s="56" t="str">
        <f>LOOKUP(13,A2:A17, B2:B17)</f>
        <v>Team 13</v>
      </c>
      <c r="I84" s="115"/>
      <c r="J84" s="119"/>
    </row>
    <row r="85" spans="4:10" x14ac:dyDescent="0.25">
      <c r="D85" s="106" t="s">
        <v>65</v>
      </c>
      <c r="E85" s="107"/>
      <c r="F85" s="108"/>
      <c r="G85" s="109"/>
      <c r="H85" s="108"/>
      <c r="I85" s="114"/>
      <c r="J85" s="120"/>
    </row>
    <row r="86" spans="4:10" x14ac:dyDescent="0.25">
      <c r="D86" s="15">
        <f t="shared" ref="D86:D93" si="7">D77+7</f>
        <v>43267</v>
      </c>
      <c r="E86" s="55"/>
      <c r="F86" s="56" t="str">
        <f>LOOKUP(1,A2:A17, B2:B17)</f>
        <v>Team 1</v>
      </c>
      <c r="G86" s="57" t="s">
        <v>9</v>
      </c>
      <c r="H86" s="56" t="str">
        <f>LOOKUP(8,A2:A17, B2:B17)</f>
        <v>Team 8</v>
      </c>
      <c r="I86" s="115"/>
      <c r="J86" s="119"/>
    </row>
    <row r="87" spans="4:10" x14ac:dyDescent="0.25">
      <c r="D87" s="15">
        <f t="shared" si="7"/>
        <v>43267</v>
      </c>
      <c r="E87" s="55"/>
      <c r="F87" s="56" t="str">
        <f>LOOKUP(2,A2:A17, B2:B17)</f>
        <v>Team 2</v>
      </c>
      <c r="G87" s="57" t="s">
        <v>9</v>
      </c>
      <c r="H87" s="56" t="str">
        <f>LOOKUP(7,A2:A17, B2:B17)</f>
        <v>Team 7</v>
      </c>
      <c r="I87" s="115"/>
      <c r="J87" s="119"/>
    </row>
    <row r="88" spans="4:10" x14ac:dyDescent="0.25">
      <c r="D88" s="15">
        <f t="shared" si="7"/>
        <v>43267</v>
      </c>
      <c r="E88" s="55"/>
      <c r="F88" s="56" t="str">
        <f>LOOKUP(3,A2:A17, B2:B17)</f>
        <v>Team 3</v>
      </c>
      <c r="G88" s="57" t="s">
        <v>9</v>
      </c>
      <c r="H88" s="56" t="str">
        <f>LOOKUP(6,A2:A17, B2:B17)</f>
        <v>Team 6</v>
      </c>
      <c r="I88" s="115"/>
      <c r="J88" s="119"/>
    </row>
    <row r="89" spans="4:10" x14ac:dyDescent="0.25">
      <c r="D89" s="15">
        <f t="shared" si="7"/>
        <v>43267</v>
      </c>
      <c r="E89" s="55"/>
      <c r="F89" s="56" t="str">
        <f>LOOKUP(4,A2:A17, B2:B17)</f>
        <v>Team 4</v>
      </c>
      <c r="G89" s="57" t="s">
        <v>9</v>
      </c>
      <c r="H89" s="56" t="str">
        <f>LOOKUP(5,A2:A17, B2:B17)</f>
        <v>Team 5</v>
      </c>
      <c r="I89" s="115"/>
      <c r="J89" s="119"/>
    </row>
    <row r="90" spans="4:10" x14ac:dyDescent="0.25">
      <c r="D90" s="15">
        <f t="shared" si="7"/>
        <v>43267</v>
      </c>
      <c r="E90" s="55"/>
      <c r="F90" s="56" t="str">
        <f>LOOKUP(15,A2:A17, B2:B17)</f>
        <v>Team 15</v>
      </c>
      <c r="G90" s="57" t="s">
        <v>9</v>
      </c>
      <c r="H90" s="56" t="str">
        <f>LOOKUP(9,A2:A17, B2:B17)</f>
        <v>Team 9</v>
      </c>
      <c r="I90" s="115"/>
      <c r="J90" s="119"/>
    </row>
    <row r="91" spans="4:10" x14ac:dyDescent="0.25">
      <c r="D91" s="15">
        <f t="shared" si="7"/>
        <v>43267</v>
      </c>
      <c r="E91" s="55"/>
      <c r="F91" s="56" t="str">
        <f>LOOKUP(14,A2:A17, B2:B17)</f>
        <v>Team 14</v>
      </c>
      <c r="G91" s="57" t="s">
        <v>9</v>
      </c>
      <c r="H91" s="56" t="str">
        <f>LOOKUP(10,A2:A17, B2:B17)</f>
        <v>Team 10</v>
      </c>
      <c r="I91" s="115"/>
      <c r="J91" s="119"/>
    </row>
    <row r="92" spans="4:10" x14ac:dyDescent="0.25">
      <c r="D92" s="15">
        <f t="shared" si="7"/>
        <v>43267</v>
      </c>
      <c r="E92" s="55"/>
      <c r="F92" s="56" t="str">
        <f>LOOKUP(13,A2:A17, B2:B17)</f>
        <v>Team 13</v>
      </c>
      <c r="G92" s="57" t="s">
        <v>9</v>
      </c>
      <c r="H92" s="56" t="str">
        <f>LOOKUP(11,A2:A17, B2:B17)</f>
        <v>Team 11</v>
      </c>
      <c r="I92" s="115"/>
      <c r="J92" s="119"/>
    </row>
    <row r="93" spans="4:10" ht="15.75" thickBot="1" x14ac:dyDescent="0.3">
      <c r="D93" s="15">
        <f t="shared" si="7"/>
        <v>43267</v>
      </c>
      <c r="E93" s="55"/>
      <c r="F93" s="56" t="str">
        <f>LOOKUP(16,A2:A17, B2:B17)</f>
        <v>Team 16</v>
      </c>
      <c r="G93" s="57" t="s">
        <v>9</v>
      </c>
      <c r="H93" s="56" t="str">
        <f>LOOKUP(12,A2:A17, B2:B17)</f>
        <v>Team 12</v>
      </c>
      <c r="I93" s="115"/>
      <c r="J93" s="119"/>
    </row>
    <row r="94" spans="4:10" ht="19.5" thickBot="1" x14ac:dyDescent="0.35">
      <c r="D94" s="173" t="s">
        <v>39</v>
      </c>
      <c r="E94" s="174"/>
      <c r="F94" s="174"/>
      <c r="G94" s="174"/>
      <c r="H94" s="174"/>
      <c r="I94" s="174"/>
      <c r="J94" s="175"/>
    </row>
    <row r="95" spans="4:10" x14ac:dyDescent="0.25">
      <c r="D95" s="106" t="s">
        <v>32</v>
      </c>
      <c r="E95" s="107"/>
      <c r="F95" s="108"/>
      <c r="G95" s="109"/>
      <c r="H95" s="108"/>
      <c r="I95" s="114"/>
      <c r="J95" s="120"/>
    </row>
    <row r="96" spans="4:10" x14ac:dyDescent="0.25">
      <c r="D96" s="15">
        <v>43295</v>
      </c>
      <c r="E96" s="55"/>
      <c r="F96" s="56" t="str">
        <f>LOOKUP(7,A2:A17, B2:B17)</f>
        <v>Team 7</v>
      </c>
      <c r="G96" s="57" t="s">
        <v>9</v>
      </c>
      <c r="H96" s="56" t="str">
        <f>LOOKUP(1,A2:A17, B2:B17)</f>
        <v>Team 1</v>
      </c>
      <c r="I96" s="115"/>
      <c r="J96" s="119" t="s">
        <v>71</v>
      </c>
    </row>
    <row r="97" spans="4:10" x14ac:dyDescent="0.25">
      <c r="D97" s="15">
        <v>43295</v>
      </c>
      <c r="E97" s="55"/>
      <c r="F97" s="56" t="str">
        <f>LOOKUP(6,A2:A17, B2:B17)</f>
        <v>Team 6</v>
      </c>
      <c r="G97" s="57" t="s">
        <v>9</v>
      </c>
      <c r="H97" s="56" t="str">
        <f>LOOKUP(2,A2:A17, B2:B17)</f>
        <v>Team 2</v>
      </c>
      <c r="I97" s="115"/>
      <c r="J97" s="119" t="s">
        <v>71</v>
      </c>
    </row>
    <row r="98" spans="4:10" x14ac:dyDescent="0.25">
      <c r="D98" s="15">
        <v>43295</v>
      </c>
      <c r="E98" s="55"/>
      <c r="F98" s="56" t="str">
        <f>LOOKUP(5,A2:A17, B2:B17)</f>
        <v>Team 5</v>
      </c>
      <c r="G98" s="57" t="s">
        <v>9</v>
      </c>
      <c r="H98" s="56" t="str">
        <f>LOOKUP(3,A2:A17, B2:B17)</f>
        <v>Team 3</v>
      </c>
      <c r="I98" s="115"/>
      <c r="J98" s="119" t="s">
        <v>71</v>
      </c>
    </row>
    <row r="99" spans="4:10" x14ac:dyDescent="0.25">
      <c r="D99" s="15">
        <v>43295</v>
      </c>
      <c r="E99" s="55"/>
      <c r="F99" s="56" t="str">
        <f>LOOKUP(4,A2:A17, B2:B17)</f>
        <v>Team 4</v>
      </c>
      <c r="G99" s="57" t="s">
        <v>9</v>
      </c>
      <c r="H99" s="56" t="str">
        <f>LOOKUP(16,A2:A17, B2:B17)</f>
        <v>Team 16</v>
      </c>
      <c r="I99" s="115"/>
      <c r="J99" s="119" t="s">
        <v>71</v>
      </c>
    </row>
    <row r="100" spans="4:10" x14ac:dyDescent="0.25">
      <c r="D100" s="15">
        <v>43295</v>
      </c>
      <c r="E100" s="55"/>
      <c r="F100" s="56" t="str">
        <f>LOOKUP(8,A2:A17, B2:B17)</f>
        <v>Team 8</v>
      </c>
      <c r="G100" s="57" t="s">
        <v>9</v>
      </c>
      <c r="H100" s="56" t="str">
        <f>LOOKUP(15,A2:A17, B2:B17)</f>
        <v>Team 15</v>
      </c>
      <c r="I100" s="115"/>
      <c r="J100" s="119" t="s">
        <v>71</v>
      </c>
    </row>
    <row r="101" spans="4:10" x14ac:dyDescent="0.25">
      <c r="D101" s="15">
        <v>43295</v>
      </c>
      <c r="E101" s="55"/>
      <c r="F101" s="56" t="str">
        <f>LOOKUP(9,A2:A17, B2:B17)</f>
        <v>Team 9</v>
      </c>
      <c r="G101" s="57" t="s">
        <v>9</v>
      </c>
      <c r="H101" s="56" t="str">
        <f>LOOKUP(14,A2:A17, B2:B17)</f>
        <v>Team 14</v>
      </c>
      <c r="I101" s="115"/>
      <c r="J101" s="119" t="s">
        <v>71</v>
      </c>
    </row>
    <row r="102" spans="4:10" x14ac:dyDescent="0.25">
      <c r="D102" s="15">
        <v>43295</v>
      </c>
      <c r="E102" s="55"/>
      <c r="F102" s="56" t="str">
        <f>LOOKUP(10,A2:A17, B2:B17)</f>
        <v>Team 10</v>
      </c>
      <c r="G102" s="57" t="s">
        <v>9</v>
      </c>
      <c r="H102" s="56" t="str">
        <f>LOOKUP(13,A2:A17, B2:B17)</f>
        <v>Team 13</v>
      </c>
      <c r="I102" s="115"/>
      <c r="J102" s="119" t="s">
        <v>71</v>
      </c>
    </row>
    <row r="103" spans="4:10" x14ac:dyDescent="0.25">
      <c r="D103" s="15">
        <v>43295</v>
      </c>
      <c r="E103" s="55"/>
      <c r="F103" s="56" t="str">
        <f>LOOKUP(11,A2:A17, B2:B17)</f>
        <v>Team 11</v>
      </c>
      <c r="G103" s="57" t="s">
        <v>9</v>
      </c>
      <c r="H103" s="56" t="str">
        <f>LOOKUP(12,A2:A17, B2:B17)</f>
        <v>Team 12</v>
      </c>
      <c r="I103" s="115"/>
      <c r="J103" s="119" t="s">
        <v>71</v>
      </c>
    </row>
    <row r="104" spans="4:10" x14ac:dyDescent="0.25">
      <c r="D104" s="106" t="s">
        <v>33</v>
      </c>
      <c r="E104" s="107"/>
      <c r="F104" s="108"/>
      <c r="G104" s="109"/>
      <c r="H104" s="108"/>
      <c r="I104" s="114"/>
      <c r="J104" s="120"/>
    </row>
    <row r="105" spans="4:10" x14ac:dyDescent="0.25">
      <c r="D105" s="15">
        <f>D96+7</f>
        <v>43302</v>
      </c>
      <c r="E105" s="55"/>
      <c r="F105" s="56" t="str">
        <f>LOOKUP(1,A2:A17, B2:B17)</f>
        <v>Team 1</v>
      </c>
      <c r="G105" s="57" t="s">
        <v>9</v>
      </c>
      <c r="H105" s="56" t="str">
        <f>LOOKUP(6,A2:A17, B2:B17)</f>
        <v>Team 6</v>
      </c>
      <c r="I105" s="115"/>
      <c r="J105" s="119"/>
    </row>
    <row r="106" spans="4:10" x14ac:dyDescent="0.25">
      <c r="D106" s="15">
        <f t="shared" ref="D106:D112" si="8">D97+7</f>
        <v>43302</v>
      </c>
      <c r="E106" s="55"/>
      <c r="F106" s="56" t="str">
        <f>LOOKUP(2,A2:A17, B2:B17)</f>
        <v>Team 2</v>
      </c>
      <c r="G106" s="57" t="s">
        <v>9</v>
      </c>
      <c r="H106" s="56" t="str">
        <f>LOOKUP(5,A2:A17, B2:B17)</f>
        <v>Team 5</v>
      </c>
      <c r="I106" s="115"/>
      <c r="J106" s="119"/>
    </row>
    <row r="107" spans="4:10" x14ac:dyDescent="0.25">
      <c r="D107" s="15">
        <f t="shared" si="8"/>
        <v>43302</v>
      </c>
      <c r="E107" s="55"/>
      <c r="F107" s="56" t="str">
        <f>LOOKUP(3,A2:A17, B2:B17)</f>
        <v>Team 3</v>
      </c>
      <c r="G107" s="57" t="s">
        <v>9</v>
      </c>
      <c r="H107" s="56" t="str">
        <f>LOOKUP(4,A2:A17, B2:B17)</f>
        <v>Team 4</v>
      </c>
      <c r="I107" s="115"/>
      <c r="J107" s="119"/>
    </row>
    <row r="108" spans="4:10" x14ac:dyDescent="0.25">
      <c r="D108" s="15">
        <f t="shared" si="8"/>
        <v>43302</v>
      </c>
      <c r="E108" s="55"/>
      <c r="F108" s="56" t="str">
        <f>LOOKUP(15,A2:A17, B2:B17)</f>
        <v>Team 15</v>
      </c>
      <c r="G108" s="57" t="s">
        <v>9</v>
      </c>
      <c r="H108" s="56" t="str">
        <f>LOOKUP(7,A2:A17, B2:B17)</f>
        <v>Team 7</v>
      </c>
      <c r="I108" s="115"/>
      <c r="J108" s="119"/>
    </row>
    <row r="109" spans="4:10" x14ac:dyDescent="0.25">
      <c r="D109" s="15">
        <f t="shared" si="8"/>
        <v>43302</v>
      </c>
      <c r="E109" s="55"/>
      <c r="F109" s="56" t="str">
        <f>LOOKUP(14,A2:A17, B2:B17)</f>
        <v>Team 14</v>
      </c>
      <c r="G109" s="57" t="s">
        <v>9</v>
      </c>
      <c r="H109" s="56" t="str">
        <f>LOOKUP(8,A2:A17, B2:B17)</f>
        <v>Team 8</v>
      </c>
      <c r="I109" s="115"/>
      <c r="J109" s="119"/>
    </row>
    <row r="110" spans="4:10" x14ac:dyDescent="0.25">
      <c r="D110" s="15">
        <f t="shared" si="8"/>
        <v>43302</v>
      </c>
      <c r="E110" s="55"/>
      <c r="F110" s="56" t="str">
        <f>LOOKUP(13,A2:A17, B2:B17)</f>
        <v>Team 13</v>
      </c>
      <c r="G110" s="57" t="s">
        <v>9</v>
      </c>
      <c r="H110" s="56" t="str">
        <f>LOOKUP(9,A2:A17, B2:B17)</f>
        <v>Team 9</v>
      </c>
      <c r="I110" s="115"/>
      <c r="J110" s="119"/>
    </row>
    <row r="111" spans="4:10" x14ac:dyDescent="0.25">
      <c r="D111" s="15">
        <f t="shared" si="8"/>
        <v>43302</v>
      </c>
      <c r="E111" s="55"/>
      <c r="F111" s="56" t="str">
        <f>LOOKUP(12,A2:A17, B2:B17)</f>
        <v>Team 12</v>
      </c>
      <c r="G111" s="57" t="s">
        <v>9</v>
      </c>
      <c r="H111" s="56" t="str">
        <f>LOOKUP(10,A2:A17, B2:B17)</f>
        <v>Team 10</v>
      </c>
      <c r="I111" s="115"/>
      <c r="J111" s="119"/>
    </row>
    <row r="112" spans="4:10" x14ac:dyDescent="0.25">
      <c r="D112" s="15">
        <f t="shared" si="8"/>
        <v>43302</v>
      </c>
      <c r="E112" s="55"/>
      <c r="F112" s="56" t="str">
        <f>LOOKUP(16,A2:A17, B2:B17)</f>
        <v>Team 16</v>
      </c>
      <c r="G112" s="57" t="s">
        <v>9</v>
      </c>
      <c r="H112" s="56" t="str">
        <f>LOOKUP(11,A2:A17, B2:B17)</f>
        <v>Team 11</v>
      </c>
      <c r="I112" s="115"/>
      <c r="J112" s="119"/>
    </row>
    <row r="113" spans="4:10" x14ac:dyDescent="0.25">
      <c r="D113" s="106" t="s">
        <v>34</v>
      </c>
      <c r="E113" s="107"/>
      <c r="F113" s="108"/>
      <c r="G113" s="109"/>
      <c r="H113" s="108"/>
      <c r="I113" s="114"/>
      <c r="J113" s="120"/>
    </row>
    <row r="114" spans="4:10" x14ac:dyDescent="0.25">
      <c r="D114" s="15">
        <f>D105+7</f>
        <v>43309</v>
      </c>
      <c r="E114" s="55"/>
      <c r="F114" s="56" t="str">
        <f>LOOKUP(5,A2:A17, B2:B17)</f>
        <v>Team 5</v>
      </c>
      <c r="G114" s="57" t="s">
        <v>9</v>
      </c>
      <c r="H114" s="56" t="str">
        <f>LOOKUP(1,A2:A17, B2:B17)</f>
        <v>Team 1</v>
      </c>
      <c r="I114" s="115"/>
      <c r="J114" s="119"/>
    </row>
    <row r="115" spans="4:10" x14ac:dyDescent="0.25">
      <c r="D115" s="15">
        <f t="shared" ref="D115:D121" si="9">D106+7</f>
        <v>43309</v>
      </c>
      <c r="E115" s="55"/>
      <c r="F115" s="56" t="str">
        <f>LOOKUP(4,A2:A17, B2:B17)</f>
        <v>Team 4</v>
      </c>
      <c r="G115" s="57" t="s">
        <v>9</v>
      </c>
      <c r="H115" s="56" t="str">
        <f>LOOKUP(2,A2:A17, B2:B17)</f>
        <v>Team 2</v>
      </c>
      <c r="I115" s="115"/>
      <c r="J115" s="119"/>
    </row>
    <row r="116" spans="4:10" x14ac:dyDescent="0.25">
      <c r="D116" s="15">
        <f t="shared" si="9"/>
        <v>43309</v>
      </c>
      <c r="E116" s="55"/>
      <c r="F116" s="56" t="str">
        <f>LOOKUP(3,A2:A17, B2:B17)</f>
        <v>Team 3</v>
      </c>
      <c r="G116" s="57" t="s">
        <v>9</v>
      </c>
      <c r="H116" s="56" t="str">
        <f>LOOKUP(16,A2:A17, B2:B17)</f>
        <v>Team 16</v>
      </c>
      <c r="I116" s="115"/>
      <c r="J116" s="119"/>
    </row>
    <row r="117" spans="4:10" x14ac:dyDescent="0.25">
      <c r="D117" s="15">
        <f t="shared" si="9"/>
        <v>43309</v>
      </c>
      <c r="E117" s="55"/>
      <c r="F117" s="56" t="str">
        <f>LOOKUP(6,A2:A17, B2:B17)</f>
        <v>Team 6</v>
      </c>
      <c r="G117" s="57" t="s">
        <v>9</v>
      </c>
      <c r="H117" s="56" t="str">
        <f>LOOKUP(15,A2:A17, B2:B17)</f>
        <v>Team 15</v>
      </c>
      <c r="I117" s="115"/>
      <c r="J117" s="119"/>
    </row>
    <row r="118" spans="4:10" x14ac:dyDescent="0.25">
      <c r="D118" s="15">
        <f t="shared" si="9"/>
        <v>43309</v>
      </c>
      <c r="E118" s="55"/>
      <c r="F118" s="56" t="str">
        <f>LOOKUP(7,A2:A17, B2:B17)</f>
        <v>Team 7</v>
      </c>
      <c r="G118" s="57" t="s">
        <v>9</v>
      </c>
      <c r="H118" s="56" t="str">
        <f>LOOKUP(14,A2:A17, B2:B17)</f>
        <v>Team 14</v>
      </c>
      <c r="I118" s="115"/>
      <c r="J118" s="119"/>
    </row>
    <row r="119" spans="4:10" x14ac:dyDescent="0.25">
      <c r="D119" s="15">
        <f t="shared" si="9"/>
        <v>43309</v>
      </c>
      <c r="E119" s="55"/>
      <c r="F119" s="56" t="str">
        <f>LOOKUP(8,A2:A17, B2:B17)</f>
        <v>Team 8</v>
      </c>
      <c r="G119" s="57" t="s">
        <v>9</v>
      </c>
      <c r="H119" s="56" t="str">
        <f>LOOKUP(13,A2:A17, B2:B17)</f>
        <v>Team 13</v>
      </c>
      <c r="I119" s="115"/>
      <c r="J119" s="119"/>
    </row>
    <row r="120" spans="4:10" x14ac:dyDescent="0.25">
      <c r="D120" s="15">
        <f t="shared" si="9"/>
        <v>43309</v>
      </c>
      <c r="E120" s="55"/>
      <c r="F120" s="56" t="str">
        <f>LOOKUP(9,A2:A17, B2:B17)</f>
        <v>Team 9</v>
      </c>
      <c r="G120" s="57" t="s">
        <v>9</v>
      </c>
      <c r="H120" s="56" t="str">
        <f>LOOKUP(12,A2:A17, B2:B17)</f>
        <v>Team 12</v>
      </c>
      <c r="I120" s="115"/>
      <c r="J120" s="119"/>
    </row>
    <row r="121" spans="4:10" x14ac:dyDescent="0.25">
      <c r="D121" s="15">
        <f t="shared" si="9"/>
        <v>43309</v>
      </c>
      <c r="E121" s="55"/>
      <c r="F121" s="56" t="str">
        <f>LOOKUP(10,A2:A17, B2:B17)</f>
        <v>Team 10</v>
      </c>
      <c r="G121" s="57" t="s">
        <v>9</v>
      </c>
      <c r="H121" s="56" t="str">
        <f>LOOKUP(11,A2:A17, B2:B17)</f>
        <v>Team 11</v>
      </c>
      <c r="I121" s="115"/>
      <c r="J121" s="119"/>
    </row>
    <row r="122" spans="4:10" x14ac:dyDescent="0.25">
      <c r="D122" s="106" t="s">
        <v>35</v>
      </c>
      <c r="E122" s="107"/>
      <c r="F122" s="108"/>
      <c r="G122" s="109"/>
      <c r="H122" s="108"/>
      <c r="I122" s="114"/>
      <c r="J122" s="120"/>
    </row>
    <row r="123" spans="4:10" x14ac:dyDescent="0.25">
      <c r="D123" s="15">
        <f>D114+7</f>
        <v>43316</v>
      </c>
      <c r="E123" s="55"/>
      <c r="F123" s="56" t="str">
        <f>LOOKUP(1,A2:A17, B2:B17)</f>
        <v>Team 1</v>
      </c>
      <c r="G123" s="57" t="s">
        <v>9</v>
      </c>
      <c r="H123" s="56" t="str">
        <f>LOOKUP(4,A2:A17, B2:B17)</f>
        <v>Team 4</v>
      </c>
      <c r="I123" s="115"/>
      <c r="J123" s="119"/>
    </row>
    <row r="124" spans="4:10" x14ac:dyDescent="0.25">
      <c r="D124" s="15">
        <f t="shared" ref="D124:D130" si="10">D115+7</f>
        <v>43316</v>
      </c>
      <c r="E124" s="55"/>
      <c r="F124" s="56" t="str">
        <f>LOOKUP(2,A2:A17, B2:B17)</f>
        <v>Team 2</v>
      </c>
      <c r="G124" s="57" t="s">
        <v>9</v>
      </c>
      <c r="H124" s="56" t="str">
        <f>LOOKUP(3,A2:A17, B2:B17)</f>
        <v>Team 3</v>
      </c>
      <c r="I124" s="115"/>
      <c r="J124" s="119"/>
    </row>
    <row r="125" spans="4:10" x14ac:dyDescent="0.25">
      <c r="D125" s="15">
        <f t="shared" si="10"/>
        <v>43316</v>
      </c>
      <c r="E125" s="55"/>
      <c r="F125" s="56" t="str">
        <f>LOOKUP(15,A2:A17, B2:B17)</f>
        <v>Team 15</v>
      </c>
      <c r="G125" s="57" t="s">
        <v>9</v>
      </c>
      <c r="H125" s="56" t="str">
        <f>LOOKUP(5,A2:A17, B2:B17)</f>
        <v>Team 5</v>
      </c>
      <c r="I125" s="115"/>
      <c r="J125" s="119"/>
    </row>
    <row r="126" spans="4:10" x14ac:dyDescent="0.25">
      <c r="D126" s="15">
        <f t="shared" si="10"/>
        <v>43316</v>
      </c>
      <c r="E126" s="55"/>
      <c r="F126" s="56" t="str">
        <f>LOOKUP(14,A2:A17, B2:B17)</f>
        <v>Team 14</v>
      </c>
      <c r="G126" s="57" t="s">
        <v>9</v>
      </c>
      <c r="H126" s="56" t="str">
        <f>LOOKUP(6,A2:A17, B2:B17)</f>
        <v>Team 6</v>
      </c>
      <c r="I126" s="115"/>
      <c r="J126" s="119"/>
    </row>
    <row r="127" spans="4:10" x14ac:dyDescent="0.25">
      <c r="D127" s="15">
        <f t="shared" si="10"/>
        <v>43316</v>
      </c>
      <c r="E127" s="55"/>
      <c r="F127" s="56" t="str">
        <f>LOOKUP(13,A2:A17, B2:B17)</f>
        <v>Team 13</v>
      </c>
      <c r="G127" s="57" t="s">
        <v>9</v>
      </c>
      <c r="H127" s="56" t="str">
        <f>LOOKUP(7,A2:A17, B2:B17)</f>
        <v>Team 7</v>
      </c>
      <c r="I127" s="115"/>
      <c r="J127" s="119"/>
    </row>
    <row r="128" spans="4:10" x14ac:dyDescent="0.25">
      <c r="D128" s="15">
        <f t="shared" si="10"/>
        <v>43316</v>
      </c>
      <c r="E128" s="55"/>
      <c r="F128" s="56" t="str">
        <f>LOOKUP(12,A2:A17, B2:B17)</f>
        <v>Team 12</v>
      </c>
      <c r="G128" s="57" t="s">
        <v>9</v>
      </c>
      <c r="H128" s="56" t="str">
        <f>LOOKUP(8,A2:A17, B2:B17)</f>
        <v>Team 8</v>
      </c>
      <c r="I128" s="115"/>
      <c r="J128" s="119"/>
    </row>
    <row r="129" spans="4:10" x14ac:dyDescent="0.25">
      <c r="D129" s="15">
        <f t="shared" si="10"/>
        <v>43316</v>
      </c>
      <c r="E129" s="55"/>
      <c r="F129" s="56" t="str">
        <f>LOOKUP(11,A2:A17, B2:B17)</f>
        <v>Team 11</v>
      </c>
      <c r="G129" s="57" t="s">
        <v>9</v>
      </c>
      <c r="H129" s="56" t="str">
        <f>LOOKUP(9,A2:A17, B2:B17)</f>
        <v>Team 9</v>
      </c>
      <c r="I129" s="115"/>
      <c r="J129" s="119"/>
    </row>
    <row r="130" spans="4:10" x14ac:dyDescent="0.25">
      <c r="D130" s="15">
        <f t="shared" si="10"/>
        <v>43316</v>
      </c>
      <c r="E130" s="55"/>
      <c r="F130" s="56" t="str">
        <f>LOOKUP(16,A2:A17, B2:B17)</f>
        <v>Team 16</v>
      </c>
      <c r="G130" s="57" t="s">
        <v>9</v>
      </c>
      <c r="H130" s="56" t="str">
        <f>LOOKUP(10,A2:A17, B2:B17)</f>
        <v>Team 10</v>
      </c>
      <c r="I130" s="115"/>
      <c r="J130" s="119"/>
    </row>
    <row r="131" spans="4:10" x14ac:dyDescent="0.25">
      <c r="D131" s="106" t="s">
        <v>36</v>
      </c>
      <c r="E131" s="107"/>
      <c r="F131" s="108"/>
      <c r="G131" s="109"/>
      <c r="H131" s="108"/>
      <c r="I131" s="114"/>
      <c r="J131" s="120"/>
    </row>
    <row r="132" spans="4:10" x14ac:dyDescent="0.25">
      <c r="D132" s="15">
        <f>D123+7</f>
        <v>43323</v>
      </c>
      <c r="E132" s="55"/>
      <c r="F132" s="56" t="str">
        <f>LOOKUP(3,A2:A17, B2:B17)</f>
        <v>Team 3</v>
      </c>
      <c r="G132" s="57" t="s">
        <v>9</v>
      </c>
      <c r="H132" s="56" t="str">
        <f>LOOKUP(1,A2:A17, B2:B17)</f>
        <v>Team 1</v>
      </c>
      <c r="I132" s="115"/>
      <c r="J132" s="119"/>
    </row>
    <row r="133" spans="4:10" x14ac:dyDescent="0.25">
      <c r="D133" s="15">
        <f t="shared" ref="D133:D139" si="11">D124+7</f>
        <v>43323</v>
      </c>
      <c r="E133" s="55"/>
      <c r="F133" s="56" t="str">
        <f>LOOKUP(2,A2:A17, B2:B17)</f>
        <v>Team 2</v>
      </c>
      <c r="G133" s="57" t="s">
        <v>9</v>
      </c>
      <c r="H133" s="56" t="str">
        <f>LOOKUP(16,A2:A17, B2:B17)</f>
        <v>Team 16</v>
      </c>
      <c r="I133" s="115"/>
      <c r="J133" s="119"/>
    </row>
    <row r="134" spans="4:10" x14ac:dyDescent="0.25">
      <c r="D134" s="15">
        <f t="shared" si="11"/>
        <v>43323</v>
      </c>
      <c r="E134" s="55"/>
      <c r="F134" s="56" t="str">
        <f>LOOKUP(4,A2:A17, B2:B17)</f>
        <v>Team 4</v>
      </c>
      <c r="G134" s="57" t="s">
        <v>9</v>
      </c>
      <c r="H134" s="56" t="str">
        <f>LOOKUP(15,A2:A17, B2:B17)</f>
        <v>Team 15</v>
      </c>
      <c r="I134" s="115"/>
      <c r="J134" s="119"/>
    </row>
    <row r="135" spans="4:10" x14ac:dyDescent="0.25">
      <c r="D135" s="15">
        <f t="shared" si="11"/>
        <v>43323</v>
      </c>
      <c r="E135" s="55"/>
      <c r="F135" s="56" t="str">
        <f>LOOKUP(5,A2:A17, B2:B17)</f>
        <v>Team 5</v>
      </c>
      <c r="G135" s="57" t="s">
        <v>9</v>
      </c>
      <c r="H135" s="56" t="str">
        <f>LOOKUP(14,A2:A17, B2:B17)</f>
        <v>Team 14</v>
      </c>
      <c r="I135" s="115"/>
      <c r="J135" s="119"/>
    </row>
    <row r="136" spans="4:10" x14ac:dyDescent="0.25">
      <c r="D136" s="15">
        <f t="shared" si="11"/>
        <v>43323</v>
      </c>
      <c r="E136" s="55"/>
      <c r="F136" s="56" t="str">
        <f>LOOKUP(6,A2:A17, B2:B17)</f>
        <v>Team 6</v>
      </c>
      <c r="G136" s="57" t="s">
        <v>9</v>
      </c>
      <c r="H136" s="56" t="str">
        <f>LOOKUP(13,A2:A17, B2:B17)</f>
        <v>Team 13</v>
      </c>
      <c r="I136" s="115"/>
      <c r="J136" s="119"/>
    </row>
    <row r="137" spans="4:10" x14ac:dyDescent="0.25">
      <c r="D137" s="15">
        <f t="shared" si="11"/>
        <v>43323</v>
      </c>
      <c r="E137" s="55"/>
      <c r="F137" s="56" t="str">
        <f>LOOKUP(7,A2:A17, B2:B17)</f>
        <v>Team 7</v>
      </c>
      <c r="G137" s="57" t="s">
        <v>9</v>
      </c>
      <c r="H137" s="56" t="str">
        <f>LOOKUP(12,A2:A17, B2:B17)</f>
        <v>Team 12</v>
      </c>
      <c r="I137" s="115"/>
      <c r="J137" s="119"/>
    </row>
    <row r="138" spans="4:10" x14ac:dyDescent="0.25">
      <c r="D138" s="15">
        <f t="shared" si="11"/>
        <v>43323</v>
      </c>
      <c r="E138" s="55"/>
      <c r="F138" s="56" t="str">
        <f>LOOKUP(8,A2:A17, B2:B17)</f>
        <v>Team 8</v>
      </c>
      <c r="G138" s="57" t="s">
        <v>9</v>
      </c>
      <c r="H138" s="56" t="str">
        <f>LOOKUP(11,A2:A17, B2:B17)</f>
        <v>Team 11</v>
      </c>
      <c r="I138" s="115"/>
      <c r="J138" s="119"/>
    </row>
    <row r="139" spans="4:10" x14ac:dyDescent="0.25">
      <c r="D139" s="15">
        <f t="shared" si="11"/>
        <v>43323</v>
      </c>
      <c r="E139" s="55"/>
      <c r="F139" s="56" t="str">
        <f>LOOKUP(9,A2:A17, B2:B17)</f>
        <v>Team 9</v>
      </c>
      <c r="G139" s="57" t="s">
        <v>9</v>
      </c>
      <c r="H139" s="56" t="str">
        <f>LOOKUP(10,A2:A17, B2:B17)</f>
        <v>Team 10</v>
      </c>
      <c r="I139" s="115"/>
      <c r="J139" s="119"/>
    </row>
    <row r="140" spans="4:10" x14ac:dyDescent="0.25">
      <c r="D140" s="106" t="s">
        <v>37</v>
      </c>
      <c r="E140" s="107"/>
      <c r="F140" s="108"/>
      <c r="G140" s="109"/>
      <c r="H140" s="108"/>
      <c r="I140" s="114"/>
      <c r="J140" s="120"/>
    </row>
    <row r="141" spans="4:10" x14ac:dyDescent="0.25">
      <c r="D141" s="15">
        <f>D132+7</f>
        <v>43330</v>
      </c>
      <c r="E141" s="55"/>
      <c r="F141" s="56" t="str">
        <f>LOOKUP(1,A2:A17, B2:B17)</f>
        <v>Team 1</v>
      </c>
      <c r="G141" s="57" t="s">
        <v>9</v>
      </c>
      <c r="H141" s="56" t="str">
        <f>LOOKUP(2,A2:A17, B2:B17)</f>
        <v>Team 2</v>
      </c>
      <c r="I141" s="115"/>
      <c r="J141" s="119"/>
    </row>
    <row r="142" spans="4:10" x14ac:dyDescent="0.25">
      <c r="D142" s="15">
        <f t="shared" ref="D142:D146" si="12">D133+7</f>
        <v>43330</v>
      </c>
      <c r="E142" s="55"/>
      <c r="F142" s="56" t="str">
        <f>LOOKUP(15,A2:A17, B2:B17)</f>
        <v>Team 15</v>
      </c>
      <c r="G142" s="57" t="s">
        <v>9</v>
      </c>
      <c r="H142" s="56" t="str">
        <f>LOOKUP(3,A2:A17, B2:B17)</f>
        <v>Team 3</v>
      </c>
      <c r="I142" s="115"/>
      <c r="J142" s="119"/>
    </row>
    <row r="143" spans="4:10" x14ac:dyDescent="0.25">
      <c r="D143" s="15">
        <f t="shared" si="12"/>
        <v>43330</v>
      </c>
      <c r="E143" s="55"/>
      <c r="F143" s="56" t="str">
        <f>LOOKUP(14,A2:A17, B2:B17)</f>
        <v>Team 14</v>
      </c>
      <c r="G143" s="57" t="s">
        <v>9</v>
      </c>
      <c r="H143" s="56" t="str">
        <f>LOOKUP(4,A2:A17, B2:B17)</f>
        <v>Team 4</v>
      </c>
      <c r="I143" s="115"/>
      <c r="J143" s="119"/>
    </row>
    <row r="144" spans="4:10" x14ac:dyDescent="0.25">
      <c r="D144" s="15">
        <f t="shared" si="12"/>
        <v>43330</v>
      </c>
      <c r="E144" s="55"/>
      <c r="F144" s="56" t="str">
        <f>LOOKUP(13,A2:A17, B2:B17)</f>
        <v>Team 13</v>
      </c>
      <c r="G144" s="57" t="s">
        <v>9</v>
      </c>
      <c r="H144" s="56" t="str">
        <f>LOOKUP(5,A2:A17, B2:B17)</f>
        <v>Team 5</v>
      </c>
      <c r="I144" s="115"/>
      <c r="J144" s="119"/>
    </row>
    <row r="145" spans="4:10" x14ac:dyDescent="0.25">
      <c r="D145" s="15">
        <f t="shared" si="12"/>
        <v>43330</v>
      </c>
      <c r="E145" s="55"/>
      <c r="F145" s="56" t="str">
        <f>LOOKUP(12,A2:A17, B2:B17)</f>
        <v>Team 12</v>
      </c>
      <c r="G145" s="57" t="s">
        <v>9</v>
      </c>
      <c r="H145" s="56" t="str">
        <f>LOOKUP(6,A2:A17, B2:B17)</f>
        <v>Team 6</v>
      </c>
      <c r="I145" s="115"/>
      <c r="J145" s="119"/>
    </row>
    <row r="146" spans="4:10" x14ac:dyDescent="0.25">
      <c r="D146" s="15">
        <f t="shared" si="12"/>
        <v>43330</v>
      </c>
      <c r="E146" s="55"/>
      <c r="F146" s="56" t="str">
        <f>LOOKUP(11,A2:A17, B2:B17)</f>
        <v>Team 11</v>
      </c>
      <c r="G146" s="57" t="s">
        <v>9</v>
      </c>
      <c r="H146" s="56" t="str">
        <f>LOOKUP(7,A2:A17, B2:B17)</f>
        <v>Team 7</v>
      </c>
      <c r="I146" s="115"/>
      <c r="J146" s="119"/>
    </row>
    <row r="147" spans="4:10" x14ac:dyDescent="0.25">
      <c r="D147" s="15">
        <f>D137+7</f>
        <v>43330</v>
      </c>
      <c r="E147" s="55"/>
      <c r="F147" s="56" t="str">
        <f>LOOKUP(10,A2:A17, B2:B17)</f>
        <v>Team 10</v>
      </c>
      <c r="G147" s="57" t="s">
        <v>9</v>
      </c>
      <c r="H147" s="56" t="str">
        <f>LOOKUP(8,A2:A17, B2:B17)</f>
        <v>Team 8</v>
      </c>
      <c r="I147" s="115"/>
      <c r="J147" s="119"/>
    </row>
    <row r="148" spans="4:10" x14ac:dyDescent="0.25">
      <c r="D148" s="15">
        <f>D138+7</f>
        <v>43330</v>
      </c>
      <c r="E148" s="55"/>
      <c r="F148" s="56" t="str">
        <f>LOOKUP(16,A2:A17, B2:B17)</f>
        <v>Team 16</v>
      </c>
      <c r="G148" s="57" t="s">
        <v>9</v>
      </c>
      <c r="H148" s="56" t="str">
        <f>LOOKUP(9,A2:A17, B2:B17)</f>
        <v>Team 9</v>
      </c>
      <c r="I148" s="115"/>
      <c r="J148" s="119"/>
    </row>
    <row r="149" spans="4:10" x14ac:dyDescent="0.25">
      <c r="D149" s="106" t="s">
        <v>38</v>
      </c>
      <c r="E149" s="107"/>
      <c r="F149" s="108"/>
      <c r="G149" s="109"/>
      <c r="H149" s="108"/>
      <c r="I149" s="114"/>
      <c r="J149" s="120"/>
    </row>
    <row r="150" spans="4:10" x14ac:dyDescent="0.25">
      <c r="D150" s="15">
        <f>D141+7</f>
        <v>43337</v>
      </c>
      <c r="E150" s="55"/>
      <c r="F150" s="56" t="str">
        <f>LOOKUP(16,A2:A17, B2:B17)</f>
        <v>Team 16</v>
      </c>
      <c r="G150" s="57" t="s">
        <v>9</v>
      </c>
      <c r="H150" s="56" t="str">
        <f>LOOKUP(1,A2:A17, B2:B17)</f>
        <v>Team 1</v>
      </c>
      <c r="I150" s="115"/>
      <c r="J150" s="119"/>
    </row>
    <row r="151" spans="4:10" x14ac:dyDescent="0.25">
      <c r="D151" s="15">
        <f t="shared" ref="D151:D155" si="13">D142+7</f>
        <v>43337</v>
      </c>
      <c r="E151" s="55"/>
      <c r="F151" s="56" t="str">
        <f>LOOKUP(15,A2:A17, B2:B17)</f>
        <v>Team 15</v>
      </c>
      <c r="G151" s="57" t="s">
        <v>9</v>
      </c>
      <c r="H151" s="56" t="str">
        <f>LOOKUP(2,A2:A17, B2:B17)</f>
        <v>Team 2</v>
      </c>
      <c r="I151" s="115"/>
      <c r="J151" s="119"/>
    </row>
    <row r="152" spans="4:10" x14ac:dyDescent="0.25">
      <c r="D152" s="15">
        <f t="shared" si="13"/>
        <v>43337</v>
      </c>
      <c r="E152" s="55"/>
      <c r="F152" s="56" t="str">
        <f>LOOKUP(14,A2:A17, B2:B17)</f>
        <v>Team 14</v>
      </c>
      <c r="G152" s="57" t="s">
        <v>9</v>
      </c>
      <c r="H152" s="56" t="str">
        <f>LOOKUP(3,A2:A17, B2:B17)</f>
        <v>Team 3</v>
      </c>
      <c r="I152" s="115"/>
      <c r="J152" s="119"/>
    </row>
    <row r="153" spans="4:10" x14ac:dyDescent="0.25">
      <c r="D153" s="15">
        <f t="shared" si="13"/>
        <v>43337</v>
      </c>
      <c r="E153" s="55"/>
      <c r="F153" s="56" t="str">
        <f>LOOKUP(13,A2:A17, B2:B17)</f>
        <v>Team 13</v>
      </c>
      <c r="G153" s="57" t="s">
        <v>9</v>
      </c>
      <c r="H153" s="56" t="str">
        <f>LOOKUP(4,A2:A17, B2:B17)</f>
        <v>Team 4</v>
      </c>
      <c r="I153" s="115"/>
      <c r="J153" s="119"/>
    </row>
    <row r="154" spans="4:10" x14ac:dyDescent="0.25">
      <c r="D154" s="15">
        <f t="shared" si="13"/>
        <v>43337</v>
      </c>
      <c r="E154" s="55"/>
      <c r="F154" s="56" t="str">
        <f>LOOKUP(12,A2:A17, B2:B17)</f>
        <v>Team 12</v>
      </c>
      <c r="G154" s="57" t="s">
        <v>9</v>
      </c>
      <c r="H154" s="56" t="str">
        <f>LOOKUP(5,A2:A17, B2:B17)</f>
        <v>Team 5</v>
      </c>
      <c r="I154" s="115"/>
      <c r="J154" s="119"/>
    </row>
    <row r="155" spans="4:10" x14ac:dyDescent="0.25">
      <c r="D155" s="15">
        <f t="shared" si="13"/>
        <v>43337</v>
      </c>
      <c r="E155" s="55"/>
      <c r="F155" s="56" t="str">
        <f>LOOKUP(11,A2:A17, B2:B17)</f>
        <v>Team 11</v>
      </c>
      <c r="G155" s="57" t="s">
        <v>9</v>
      </c>
      <c r="H155" s="56" t="str">
        <f>LOOKUP(6,A2:A17, B2:B17)</f>
        <v>Team 6</v>
      </c>
      <c r="I155" s="115"/>
      <c r="J155" s="119"/>
    </row>
    <row r="156" spans="4:10" x14ac:dyDescent="0.25">
      <c r="D156" s="15">
        <f>D146+7</f>
        <v>43337</v>
      </c>
      <c r="E156" s="55"/>
      <c r="F156" s="56" t="str">
        <f>LOOKUP(10,A2:A17, B2:B17)</f>
        <v>Team 10</v>
      </c>
      <c r="G156" s="57" t="s">
        <v>9</v>
      </c>
      <c r="H156" s="56" t="str">
        <f>LOOKUP(7,A2:A17, B2:B17)</f>
        <v>Team 7</v>
      </c>
      <c r="I156" s="115"/>
      <c r="J156" s="119"/>
    </row>
    <row r="157" spans="4:10" ht="15.75" thickBot="1" x14ac:dyDescent="0.3">
      <c r="D157" s="16">
        <f>D147+7</f>
        <v>43337</v>
      </c>
      <c r="E157" s="101"/>
      <c r="F157" s="17" t="str">
        <f>LOOKUP(9,A2:A17, B2:B17)</f>
        <v>Team 9</v>
      </c>
      <c r="G157" s="18" t="s">
        <v>9</v>
      </c>
      <c r="H157" s="17" t="str">
        <f>LOOKUP(8,A2:A17, B2:B17)</f>
        <v>Team 8</v>
      </c>
      <c r="I157" s="116"/>
      <c r="J157" s="121"/>
    </row>
  </sheetData>
  <mergeCells count="3">
    <mergeCell ref="D1:J2"/>
    <mergeCell ref="D3:J4"/>
    <mergeCell ref="D94:J94"/>
  </mergeCells>
  <pageMargins left="0.7" right="0.7" top="0.75" bottom="0.75" header="0.3" footer="0.3"/>
  <pageSetup paperSize="9" scale="8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HOW TO</vt:lpstr>
      <vt:lpstr>4 Teams</vt:lpstr>
      <vt:lpstr>6 Teams</vt:lpstr>
      <vt:lpstr>8 Teams</vt:lpstr>
      <vt:lpstr>10 Teams</vt:lpstr>
      <vt:lpstr>12 Teams</vt:lpstr>
      <vt:lpstr>14 Teams</vt:lpstr>
      <vt:lpstr>16 Teams</vt:lpstr>
      <vt:lpstr>NUMBERS</vt:lpstr>
      <vt:lpstr>'10 Teams'!Print_Area</vt:lpstr>
      <vt:lpstr>'12 Teams'!Print_Area</vt:lpstr>
      <vt:lpstr>'14 Teams'!Print_Area</vt:lpstr>
      <vt:lpstr>'16 Teams'!Print_Area</vt:lpstr>
      <vt:lpstr>'4 Teams'!Print_Area</vt:lpstr>
      <vt:lpstr>'6 Teams'!Print_Area</vt:lpstr>
      <vt:lpstr>'8 Teams'!Print_Area</vt:lpstr>
      <vt:lpstr>TEAMS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2017-02-17T00:32:25Z</cp:lastPrinted>
  <dcterms:created xsi:type="dcterms:W3CDTF">2017-01-13T04:05:08Z</dcterms:created>
  <dcterms:modified xsi:type="dcterms:W3CDTF">2017-11-24T03:04:48Z</dcterms:modified>
</cp:coreProperties>
</file>